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初审合格" sheetId="1" r:id="rId1"/>
  </sheets>
  <definedNames>
    <definedName name="_xlnm._FilterDatabase" localSheetId="0" hidden="1">初审合格!$A$1:$F$851</definedName>
    <definedName name="_xlnm.Print_Titles" localSheetId="0">初审合格!$2:$3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<sst xmlns="http://schemas.openxmlformats.org/spreadsheetml/2006/main" count="3400" uniqueCount="871">
  <si>
    <t>附件</t>
  </si>
  <si>
    <t>屯昌县2026年公开招聘高中教师报名资格初审合格人员名单</t>
  </si>
  <si>
    <t>报考号</t>
  </si>
  <si>
    <t>岗位代码</t>
  </si>
  <si>
    <t>岗位名称</t>
  </si>
  <si>
    <t>姓名</t>
  </si>
  <si>
    <t>性别</t>
  </si>
  <si>
    <t>备注</t>
  </si>
  <si>
    <t>01</t>
  </si>
  <si>
    <t>高中语文教师</t>
  </si>
  <si>
    <t>莫文倩</t>
  </si>
  <si>
    <t>女</t>
  </si>
  <si>
    <t>董龙宽</t>
  </si>
  <si>
    <t>男</t>
  </si>
  <si>
    <t>李美爱</t>
  </si>
  <si>
    <t>朱亿鑫</t>
  </si>
  <si>
    <t>林子钰</t>
  </si>
  <si>
    <t>李锦妍</t>
  </si>
  <si>
    <t>陈泰宁</t>
  </si>
  <si>
    <t>符雯静</t>
  </si>
  <si>
    <t>柯行苗</t>
  </si>
  <si>
    <t>黄卿</t>
  </si>
  <si>
    <t>陈丹虹</t>
  </si>
  <si>
    <t>林炜</t>
  </si>
  <si>
    <t>唐宝琴</t>
  </si>
  <si>
    <t>陈盈盈</t>
  </si>
  <si>
    <t>苏文玲</t>
  </si>
  <si>
    <t>欧小艳</t>
  </si>
  <si>
    <t>李欢</t>
  </si>
  <si>
    <t>王冰</t>
  </si>
  <si>
    <t>林颖真</t>
  </si>
  <si>
    <t>陈堪与</t>
  </si>
  <si>
    <t>王雅婷</t>
  </si>
  <si>
    <t>翁晓娟</t>
  </si>
  <si>
    <t>韦传玉</t>
  </si>
  <si>
    <t>王海</t>
  </si>
  <si>
    <t>陈宇航</t>
  </si>
  <si>
    <t>高莹</t>
  </si>
  <si>
    <t>王瑞影</t>
  </si>
  <si>
    <t>符银苗</t>
  </si>
  <si>
    <t>黄靖贻</t>
  </si>
  <si>
    <t>梁亚英</t>
  </si>
  <si>
    <t>李杏</t>
  </si>
  <si>
    <t>李盈盈</t>
  </si>
  <si>
    <t>龙侦</t>
  </si>
  <si>
    <t>冯晓丽</t>
  </si>
  <si>
    <t>姚瑶</t>
  </si>
  <si>
    <t>高雨欣</t>
  </si>
  <si>
    <t>杨梅玲</t>
  </si>
  <si>
    <t>覃业兰</t>
  </si>
  <si>
    <t>符珍</t>
  </si>
  <si>
    <t>郑淑婉</t>
  </si>
  <si>
    <t>严秀东</t>
  </si>
  <si>
    <t>李雪敏</t>
  </si>
  <si>
    <t>王慧子</t>
  </si>
  <si>
    <t>谭金月</t>
  </si>
  <si>
    <t>岑美玲</t>
  </si>
  <si>
    <t>杨凯兰</t>
  </si>
  <si>
    <t>黄彩萍</t>
  </si>
  <si>
    <t>岑诗琦</t>
  </si>
  <si>
    <t>杨玲</t>
  </si>
  <si>
    <t>江立祥</t>
  </si>
  <si>
    <t>黄文捷</t>
  </si>
  <si>
    <t>张君娅</t>
  </si>
  <si>
    <t>曾芹穗</t>
  </si>
  <si>
    <t>温莉</t>
  </si>
  <si>
    <t>卓甜甜</t>
  </si>
  <si>
    <t>符祝花</t>
  </si>
  <si>
    <t>邢程颖</t>
  </si>
  <si>
    <t>陈荣舒</t>
  </si>
  <si>
    <t>杨雅茹</t>
  </si>
  <si>
    <t>邓奇英</t>
  </si>
  <si>
    <t>李予臻</t>
  </si>
  <si>
    <t>盘六玉</t>
  </si>
  <si>
    <t>王容</t>
  </si>
  <si>
    <t>黎春燕</t>
  </si>
  <si>
    <t>黄天恩</t>
  </si>
  <si>
    <t>陈佳钰</t>
  </si>
  <si>
    <t>车舒行</t>
  </si>
  <si>
    <t>纪恩雨</t>
  </si>
  <si>
    <t>唐子国</t>
  </si>
  <si>
    <t>陈君君</t>
  </si>
  <si>
    <t>徐可可</t>
  </si>
  <si>
    <t>陶飞扬</t>
  </si>
  <si>
    <t>符有梅</t>
  </si>
  <si>
    <t>陈含妮</t>
  </si>
  <si>
    <t>陈思婷</t>
  </si>
  <si>
    <t>党广铃</t>
  </si>
  <si>
    <t>吴雪芳</t>
  </si>
  <si>
    <t>王月皎</t>
  </si>
  <si>
    <t>刘晓英</t>
  </si>
  <si>
    <t>周楚萍</t>
  </si>
  <si>
    <t>彭晓芳</t>
  </si>
  <si>
    <t>任栩瑶</t>
  </si>
  <si>
    <t>陈雯晓</t>
  </si>
  <si>
    <t>吴楷</t>
  </si>
  <si>
    <t>陈芳丽</t>
  </si>
  <si>
    <t>洪海花</t>
  </si>
  <si>
    <t>吴莹莹</t>
  </si>
  <si>
    <t>周雨欣</t>
  </si>
  <si>
    <t>冯秋芬</t>
  </si>
  <si>
    <t>陈亮</t>
  </si>
  <si>
    <t>姜颖</t>
  </si>
  <si>
    <t>符翠暖</t>
  </si>
  <si>
    <t>卢婷</t>
  </si>
  <si>
    <t>杜海秋</t>
  </si>
  <si>
    <t>祁小桐</t>
  </si>
  <si>
    <t>左正鑫</t>
  </si>
  <si>
    <t>牛永霞</t>
  </si>
  <si>
    <t>孙铭蔚</t>
  </si>
  <si>
    <t>王志妍</t>
  </si>
  <si>
    <t>孙丽</t>
  </si>
  <si>
    <t>符霞</t>
  </si>
  <si>
    <t>吴思莹</t>
  </si>
  <si>
    <t>陈思锡</t>
  </si>
  <si>
    <t>王停菲</t>
  </si>
  <si>
    <t>杜鹏</t>
  </si>
  <si>
    <t>文惠</t>
  </si>
  <si>
    <t>王怡</t>
  </si>
  <si>
    <t>孙嫦梧</t>
  </si>
  <si>
    <t>吴虹臻</t>
  </si>
  <si>
    <t>许榕峨</t>
  </si>
  <si>
    <t>吴佳伊</t>
  </si>
  <si>
    <t>蔡晶</t>
  </si>
  <si>
    <t>陈秀玲</t>
  </si>
  <si>
    <t>黄怡欣</t>
  </si>
  <si>
    <t>周晓红</t>
  </si>
  <si>
    <t>肖静</t>
  </si>
  <si>
    <t>文婷</t>
  </si>
  <si>
    <t>陈金兰</t>
  </si>
  <si>
    <t>张璇</t>
  </si>
  <si>
    <t>陆艺卿</t>
  </si>
  <si>
    <t>崔紫云</t>
  </si>
  <si>
    <t>韩莉莉</t>
  </si>
  <si>
    <t>陈乔蓝</t>
  </si>
  <si>
    <t>王菲菲</t>
  </si>
  <si>
    <t>陈少珏</t>
  </si>
  <si>
    <t>黄欣</t>
  </si>
  <si>
    <t>王慧</t>
  </si>
  <si>
    <t>陈怡琛</t>
  </si>
  <si>
    <t>02</t>
  </si>
  <si>
    <t>高中化学教师</t>
  </si>
  <si>
    <t>王盛平</t>
  </si>
  <si>
    <t>方昌绪</t>
  </si>
  <si>
    <t>许世桃</t>
  </si>
  <si>
    <t>符欣悦</t>
  </si>
  <si>
    <t>何桂玉</t>
  </si>
  <si>
    <t>王泽晨</t>
  </si>
  <si>
    <t>骆海霞</t>
  </si>
  <si>
    <t>吴南</t>
  </si>
  <si>
    <t>黄书蕾</t>
  </si>
  <si>
    <t>祁曼雅</t>
  </si>
  <si>
    <t>吴桂金</t>
  </si>
  <si>
    <t>邱小丹</t>
  </si>
  <si>
    <t>黎经纬</t>
  </si>
  <si>
    <t>林晨晨</t>
  </si>
  <si>
    <t>王丽梨</t>
  </si>
  <si>
    <t>李秋月</t>
  </si>
  <si>
    <t>符龙衣</t>
  </si>
  <si>
    <t>孙秀英</t>
  </si>
  <si>
    <t>扈雅宁</t>
  </si>
  <si>
    <t>董丽涵</t>
  </si>
  <si>
    <t>伍花</t>
  </si>
  <si>
    <t>罗小祺</t>
  </si>
  <si>
    <t>黎金玲</t>
  </si>
  <si>
    <t>唐金鑫</t>
  </si>
  <si>
    <t>郭江霞</t>
  </si>
  <si>
    <t>翁时岛</t>
  </si>
  <si>
    <t>钟玄英</t>
  </si>
  <si>
    <t>王芸</t>
  </si>
  <si>
    <t>姚美珍</t>
  </si>
  <si>
    <t>陈东霞</t>
  </si>
  <si>
    <t>陈露</t>
  </si>
  <si>
    <t>吴秀玲</t>
  </si>
  <si>
    <t>王允桂</t>
  </si>
  <si>
    <t>李音雅</t>
  </si>
  <si>
    <t>王滋健</t>
  </si>
  <si>
    <t>许美姗</t>
  </si>
  <si>
    <t>王小燕</t>
  </si>
  <si>
    <t>李妹</t>
  </si>
  <si>
    <t>王金龙</t>
  </si>
  <si>
    <t>王江明</t>
  </si>
  <si>
    <t>林芝钟</t>
  </si>
  <si>
    <t>陈金雪</t>
  </si>
  <si>
    <t>唐国教</t>
  </si>
  <si>
    <t>黎云婕</t>
  </si>
  <si>
    <t>符俊优</t>
  </si>
  <si>
    <t>谢慧丽</t>
  </si>
  <si>
    <t>王香</t>
  </si>
  <si>
    <t>王蔓</t>
  </si>
  <si>
    <t>唐开婉</t>
  </si>
  <si>
    <t>李德霞</t>
  </si>
  <si>
    <t>符小换</t>
  </si>
  <si>
    <t>周国娟</t>
  </si>
  <si>
    <t>周静</t>
  </si>
  <si>
    <t>顾红</t>
  </si>
  <si>
    <t>李涓</t>
  </si>
  <si>
    <t>符慧华</t>
  </si>
  <si>
    <t>符毓芝</t>
  </si>
  <si>
    <t>陈海金</t>
  </si>
  <si>
    <t>张才太</t>
  </si>
  <si>
    <t>何燕婷</t>
  </si>
  <si>
    <t>谢成花</t>
  </si>
  <si>
    <t>林道奕</t>
  </si>
  <si>
    <t>许春婵</t>
  </si>
  <si>
    <t>吴英菊</t>
  </si>
  <si>
    <t>刘琦</t>
  </si>
  <si>
    <t>吴丽汉</t>
  </si>
  <si>
    <t>李娜俞</t>
  </si>
  <si>
    <t>郑博雅</t>
  </si>
  <si>
    <t>陈彩翠</t>
  </si>
  <si>
    <t>李美莹</t>
  </si>
  <si>
    <t>李娟</t>
  </si>
  <si>
    <t>蔡汝健</t>
  </si>
  <si>
    <t>杨日秀</t>
  </si>
  <si>
    <t>邹辉</t>
  </si>
  <si>
    <t>周日海</t>
  </si>
  <si>
    <t>唐芳湘</t>
  </si>
  <si>
    <t>韩巧缘</t>
  </si>
  <si>
    <t>朱南吉</t>
  </si>
  <si>
    <t>符仁鹏</t>
  </si>
  <si>
    <t>讳丽慧</t>
  </si>
  <si>
    <t>吕涛</t>
  </si>
  <si>
    <t>羊小玲</t>
  </si>
  <si>
    <t>谭金燕</t>
  </si>
  <si>
    <t>陈红</t>
  </si>
  <si>
    <t>潘杨</t>
  </si>
  <si>
    <t>黄柳灵</t>
  </si>
  <si>
    <t>王小丹</t>
  </si>
  <si>
    <t>黎茵茵</t>
  </si>
  <si>
    <t>董为丽</t>
  </si>
  <si>
    <t>王秀妹</t>
  </si>
  <si>
    <t>邓德壮</t>
  </si>
  <si>
    <t>吴美菊</t>
  </si>
  <si>
    <t>颜友曼</t>
  </si>
  <si>
    <t>王欧</t>
  </si>
  <si>
    <t>苏亚燕</t>
  </si>
  <si>
    <t>钟金水</t>
  </si>
  <si>
    <t>林颖</t>
  </si>
  <si>
    <t>崔庭兰</t>
  </si>
  <si>
    <t>王娜</t>
  </si>
  <si>
    <t>吴万紫</t>
  </si>
  <si>
    <t>韩兰兰</t>
  </si>
  <si>
    <t>李月春</t>
  </si>
  <si>
    <t>林玉敏</t>
  </si>
  <si>
    <t>梁凤雨</t>
  </si>
  <si>
    <t>陈辉映</t>
  </si>
  <si>
    <t>栗宁</t>
  </si>
  <si>
    <t>吴科霞</t>
  </si>
  <si>
    <t>万杰</t>
  </si>
  <si>
    <t>蔡慧</t>
  </si>
  <si>
    <t>陈召</t>
  </si>
  <si>
    <t>唐望锦</t>
  </si>
  <si>
    <t>李杰丞</t>
  </si>
  <si>
    <t>莫高莹</t>
  </si>
  <si>
    <t>文美方</t>
  </si>
  <si>
    <t>王珂</t>
  </si>
  <si>
    <t>曾悦</t>
  </si>
  <si>
    <t>陈志霞</t>
  </si>
  <si>
    <t>林道锦</t>
  </si>
  <si>
    <t>林慧红</t>
  </si>
  <si>
    <t>谢韵琳</t>
  </si>
  <si>
    <t>黄昊</t>
  </si>
  <si>
    <t>林女樱</t>
  </si>
  <si>
    <t>黎凯</t>
  </si>
  <si>
    <t>符秘豪</t>
  </si>
  <si>
    <t>曾一瑶</t>
  </si>
  <si>
    <t>钟莹</t>
  </si>
  <si>
    <t>王青</t>
  </si>
  <si>
    <t>郑圣丹</t>
  </si>
  <si>
    <t>王小许</t>
  </si>
  <si>
    <t>陈传锦</t>
  </si>
  <si>
    <t>吴玉爱</t>
  </si>
  <si>
    <t>吴丽婷</t>
  </si>
  <si>
    <t>赖冰如</t>
  </si>
  <si>
    <t>莫江婷</t>
  </si>
  <si>
    <t>陈春萍</t>
  </si>
  <si>
    <t>邢春曼</t>
  </si>
  <si>
    <t>符荣振</t>
  </si>
  <si>
    <t>张艳</t>
  </si>
  <si>
    <t>覃集文</t>
  </si>
  <si>
    <t>吕玲玲</t>
  </si>
  <si>
    <t>王明婷</t>
  </si>
  <si>
    <t>张静怡</t>
  </si>
  <si>
    <t>李叶梅</t>
  </si>
  <si>
    <t>邱红玉</t>
  </si>
  <si>
    <t>何日炫</t>
  </si>
  <si>
    <t>李月华</t>
  </si>
  <si>
    <t>戴俊华</t>
  </si>
  <si>
    <t>符启坚</t>
  </si>
  <si>
    <t>戴君华</t>
  </si>
  <si>
    <t>郑世伟</t>
  </si>
  <si>
    <t>苏又敏</t>
  </si>
  <si>
    <t>龙雪冰</t>
  </si>
  <si>
    <t>03</t>
  </si>
  <si>
    <t>高中数学教师</t>
  </si>
  <si>
    <t>谢锦鹏</t>
  </si>
  <si>
    <t>符香艳</t>
  </si>
  <si>
    <t>黄芝颖</t>
  </si>
  <si>
    <t>符呈菁</t>
  </si>
  <si>
    <t>倪星宇</t>
  </si>
  <si>
    <t>陈得斌</t>
  </si>
  <si>
    <t>胡扬玲</t>
  </si>
  <si>
    <t>吴薇</t>
  </si>
  <si>
    <t>冯秋梅</t>
  </si>
  <si>
    <t>王玉</t>
  </si>
  <si>
    <t>苏桐辉</t>
  </si>
  <si>
    <t>李冰玉</t>
  </si>
  <si>
    <t>王康</t>
  </si>
  <si>
    <t>董春梅</t>
  </si>
  <si>
    <t>黄怡</t>
  </si>
  <si>
    <t>李正兰</t>
  </si>
  <si>
    <t>张慧飚</t>
  </si>
  <si>
    <t>沈研霞</t>
  </si>
  <si>
    <t>连萌</t>
  </si>
  <si>
    <t>谢瑞琦</t>
  </si>
  <si>
    <t>桂佳欣</t>
  </si>
  <si>
    <t>吴明浚</t>
  </si>
  <si>
    <t>巩嘉伟</t>
  </si>
  <si>
    <t>蔡芊杏</t>
  </si>
  <si>
    <t>李力伟</t>
  </si>
  <si>
    <t>陈迪锋</t>
  </si>
  <si>
    <t>翁陈鑫</t>
  </si>
  <si>
    <t>占子昊</t>
  </si>
  <si>
    <t>王海英</t>
  </si>
  <si>
    <t>杨圹飞</t>
  </si>
  <si>
    <t>陈朝恋</t>
  </si>
  <si>
    <t>黎正涛</t>
  </si>
  <si>
    <t>丁嘉明</t>
  </si>
  <si>
    <r>
      <rPr>
        <sz val="14"/>
        <color theme="1"/>
        <rFont val="仿宋_GB2312"/>
        <charset val="134"/>
      </rPr>
      <t>莫昌</t>
    </r>
    <r>
      <rPr>
        <sz val="14"/>
        <color theme="1"/>
        <rFont val="宋体"/>
        <charset val="134"/>
      </rPr>
      <t>墡</t>
    </r>
  </si>
  <si>
    <t>吉文颖</t>
  </si>
  <si>
    <t>程松</t>
  </si>
  <si>
    <t>李妮穗</t>
  </si>
  <si>
    <t>李英茹</t>
  </si>
  <si>
    <t>李佳</t>
  </si>
  <si>
    <t>许礼文</t>
  </si>
  <si>
    <t>吴雕</t>
  </si>
  <si>
    <t>岑选诚</t>
  </si>
  <si>
    <t>王丹萍</t>
  </si>
  <si>
    <t>陈小恋</t>
  </si>
  <si>
    <t>谭天俊</t>
  </si>
  <si>
    <t>叶小鹏</t>
  </si>
  <si>
    <t>梁植</t>
  </si>
  <si>
    <t>付博雯</t>
  </si>
  <si>
    <t>欧开培</t>
  </si>
  <si>
    <t>王淅荟</t>
  </si>
  <si>
    <t>洪慧琳</t>
  </si>
  <si>
    <t>麦本毅</t>
  </si>
  <si>
    <t>郭新彤</t>
  </si>
  <si>
    <t>曾文</t>
  </si>
  <si>
    <t xml:space="preserve"> 符颖竹</t>
  </si>
  <si>
    <t>胡晶晶</t>
  </si>
  <si>
    <t>田旺</t>
  </si>
  <si>
    <t>04</t>
  </si>
  <si>
    <t>高中物理教师</t>
  </si>
  <si>
    <t>李显利</t>
  </si>
  <si>
    <t>蔡仁鸿</t>
  </si>
  <si>
    <t xml:space="preserve">王敏 </t>
  </si>
  <si>
    <t>陈华圣</t>
  </si>
  <si>
    <t>姜家乐</t>
  </si>
  <si>
    <t>卢舒婷</t>
  </si>
  <si>
    <t>周欣</t>
  </si>
  <si>
    <t>杨英乔</t>
  </si>
  <si>
    <t>颜舒茵</t>
  </si>
  <si>
    <t>冯晓欣</t>
  </si>
  <si>
    <t>莫雪</t>
  </si>
  <si>
    <t>陈丽妃</t>
  </si>
  <si>
    <t>黎作健</t>
  </si>
  <si>
    <t>黄甫康</t>
  </si>
  <si>
    <t>倪若琪</t>
  </si>
  <si>
    <t>林子欣</t>
  </si>
  <si>
    <t>叶俊辰</t>
  </si>
  <si>
    <t>陈如</t>
  </si>
  <si>
    <t>陈益嘉</t>
  </si>
  <si>
    <t>林子芯</t>
  </si>
  <si>
    <t>钟以娜</t>
  </si>
  <si>
    <t>王灵敏</t>
  </si>
  <si>
    <t>羊能艺</t>
  </si>
  <si>
    <t>李启凡</t>
  </si>
  <si>
    <t>王咪</t>
  </si>
  <si>
    <t>陈畅</t>
  </si>
  <si>
    <t>陈奕伶</t>
  </si>
  <si>
    <t>陈章亮</t>
  </si>
  <si>
    <r>
      <rPr>
        <sz val="14"/>
        <color theme="1"/>
        <rFont val="仿宋_GB2312"/>
        <charset val="134"/>
      </rPr>
      <t>汪</t>
    </r>
    <r>
      <rPr>
        <sz val="14"/>
        <color theme="1"/>
        <rFont val="宋体"/>
        <charset val="134"/>
      </rPr>
      <t>燚</t>
    </r>
    <r>
      <rPr>
        <sz val="14"/>
        <color theme="1"/>
        <rFont val="仿宋_GB2312"/>
        <charset val="134"/>
      </rPr>
      <t>桦</t>
    </r>
  </si>
  <si>
    <r>
      <rPr>
        <sz val="14"/>
        <color theme="1"/>
        <rFont val="仿宋_GB2312"/>
        <charset val="134"/>
      </rPr>
      <t>李丹</t>
    </r>
    <r>
      <rPr>
        <sz val="14"/>
        <color theme="1"/>
        <rFont val="宋体"/>
        <charset val="134"/>
      </rPr>
      <t>垚</t>
    </r>
  </si>
  <si>
    <t>李燕</t>
  </si>
  <si>
    <t>刘顺意</t>
  </si>
  <si>
    <t>黎德霞</t>
  </si>
  <si>
    <t>全昌超</t>
  </si>
  <si>
    <t>关晓婉</t>
  </si>
  <si>
    <t>陈瑞颜</t>
  </si>
  <si>
    <t>05</t>
  </si>
  <si>
    <t>高中生物教师</t>
  </si>
  <si>
    <t>林川草</t>
  </si>
  <si>
    <t>王明珠</t>
  </si>
  <si>
    <t>冯滨滨</t>
  </si>
  <si>
    <t>蓝月香</t>
  </si>
  <si>
    <t>林慧卿</t>
  </si>
  <si>
    <t>符朝珍</t>
  </si>
  <si>
    <t>陈芳琳</t>
  </si>
  <si>
    <t>梁海妹</t>
  </si>
  <si>
    <t>陈惠楠</t>
  </si>
  <si>
    <t>吴小英</t>
  </si>
  <si>
    <t>王彩莹</t>
  </si>
  <si>
    <t>麦喜树</t>
  </si>
  <si>
    <t>和文杰</t>
  </si>
  <si>
    <t>李精梅</t>
  </si>
  <si>
    <t>王祺定</t>
  </si>
  <si>
    <t>王佐美</t>
  </si>
  <si>
    <t>王春晓</t>
  </si>
  <si>
    <t>曾文锦</t>
  </si>
  <si>
    <t>何芬</t>
  </si>
  <si>
    <t>陈木萍</t>
  </si>
  <si>
    <t>林成梁</t>
  </si>
  <si>
    <t>周晓彤</t>
  </si>
  <si>
    <t>付羽佳</t>
  </si>
  <si>
    <t>岑珑倩</t>
  </si>
  <si>
    <t>蒲英尾</t>
  </si>
  <si>
    <t>王慧茹</t>
  </si>
  <si>
    <t>韦妮</t>
  </si>
  <si>
    <t>王卫玲</t>
  </si>
  <si>
    <t>李振莹</t>
  </si>
  <si>
    <t>龚英玉</t>
  </si>
  <si>
    <t>王雨柔</t>
  </si>
  <si>
    <t>程娟</t>
  </si>
  <si>
    <t>吴姨美</t>
  </si>
  <si>
    <t>洪莉燕</t>
  </si>
  <si>
    <t>苏丽晓</t>
  </si>
  <si>
    <t>王佳莹</t>
  </si>
  <si>
    <t>叶兴俊</t>
  </si>
  <si>
    <t>施宝仪</t>
  </si>
  <si>
    <t>曾勇临</t>
  </si>
  <si>
    <t>林冰芳</t>
  </si>
  <si>
    <t>颜丹艳</t>
  </si>
  <si>
    <t>郑壮娜</t>
  </si>
  <si>
    <t>符金妮</t>
  </si>
  <si>
    <t>叶兴盛</t>
  </si>
  <si>
    <t>林盈盈</t>
  </si>
  <si>
    <t>陈仔慧</t>
  </si>
  <si>
    <t>羊淑娥</t>
  </si>
  <si>
    <t>赵思洁</t>
  </si>
  <si>
    <t>李广珍</t>
  </si>
  <si>
    <t>陈向丽</t>
  </si>
  <si>
    <t>谢爱娜</t>
  </si>
  <si>
    <t>许毅光</t>
  </si>
  <si>
    <t>林美怡</t>
  </si>
  <si>
    <t>杨祖铖</t>
  </si>
  <si>
    <t>胡碧春</t>
  </si>
  <si>
    <t>黄晓樱</t>
  </si>
  <si>
    <t>王心梅</t>
  </si>
  <si>
    <t>吴莉珠</t>
  </si>
  <si>
    <t>王妮</t>
  </si>
  <si>
    <t>邢贞莹</t>
  </si>
  <si>
    <t>翁心怡</t>
  </si>
  <si>
    <t>陈建文</t>
  </si>
  <si>
    <t>谭慧艳</t>
  </si>
  <si>
    <t>叶心意</t>
  </si>
  <si>
    <t>黄子仪</t>
  </si>
  <si>
    <t>关晓迪</t>
  </si>
  <si>
    <t>莫国庆</t>
  </si>
  <si>
    <t>陈秋月</t>
  </si>
  <si>
    <t>黄洁</t>
  </si>
  <si>
    <t>林海玉</t>
  </si>
  <si>
    <t>张子珍</t>
  </si>
  <si>
    <t>郭圣汝</t>
  </si>
  <si>
    <t>何蕾</t>
  </si>
  <si>
    <t>张楚楚</t>
  </si>
  <si>
    <t>吴高标</t>
  </si>
  <si>
    <t>杜小曼</t>
  </si>
  <si>
    <t>郭学海</t>
  </si>
  <si>
    <t>韦湘妍</t>
  </si>
  <si>
    <t>洪彬</t>
  </si>
  <si>
    <t>范芳菲</t>
  </si>
  <si>
    <t>梁译艺</t>
  </si>
  <si>
    <t>王梅菊</t>
  </si>
  <si>
    <t>罗晓楠</t>
  </si>
  <si>
    <t>符冰</t>
  </si>
  <si>
    <t>王平勇</t>
  </si>
  <si>
    <t>李雅恋</t>
  </si>
  <si>
    <t>何彩丽</t>
  </si>
  <si>
    <t>赵佳佳</t>
  </si>
  <si>
    <t>谢国渊</t>
  </si>
  <si>
    <t>何春曼</t>
  </si>
  <si>
    <t>张以忱</t>
  </si>
  <si>
    <t>许润婷</t>
  </si>
  <si>
    <t>杨婷</t>
  </si>
  <si>
    <t>张航</t>
  </si>
  <si>
    <t>陈桂来</t>
  </si>
  <si>
    <t>林雯</t>
  </si>
  <si>
    <t>舒小凤</t>
  </si>
  <si>
    <t>刘顺静</t>
  </si>
  <si>
    <t>符安芸</t>
  </si>
  <si>
    <t>徐阳和</t>
  </si>
  <si>
    <t>文亚美</t>
  </si>
  <si>
    <t>符慧敏</t>
  </si>
  <si>
    <t>06</t>
  </si>
  <si>
    <t>高中英语教师</t>
  </si>
  <si>
    <t>罗崇泽</t>
  </si>
  <si>
    <t>李明莲</t>
  </si>
  <si>
    <t>杨玉琼</t>
  </si>
  <si>
    <t>郑辉涛</t>
  </si>
  <si>
    <t>陈妍</t>
  </si>
  <si>
    <t>张菀婷</t>
  </si>
  <si>
    <t>黄小妹</t>
  </si>
  <si>
    <t>熊紫嫣</t>
  </si>
  <si>
    <t>杨卓荣</t>
  </si>
  <si>
    <t>陈紫薇</t>
  </si>
  <si>
    <t>梁秋莹</t>
  </si>
  <si>
    <t>黄丹</t>
  </si>
  <si>
    <t>黄舒倩</t>
  </si>
  <si>
    <t>叶有妍</t>
  </si>
  <si>
    <t>王彤彤</t>
  </si>
  <si>
    <t>张清慧</t>
  </si>
  <si>
    <t>邢维雅</t>
  </si>
  <si>
    <t>吴小怡</t>
  </si>
  <si>
    <t>李丽</t>
  </si>
  <si>
    <t>林欣然</t>
  </si>
  <si>
    <t>陈菊柳</t>
  </si>
  <si>
    <t>王康英</t>
  </si>
  <si>
    <t>田雨露</t>
  </si>
  <si>
    <t>魏敏婧</t>
  </si>
  <si>
    <t>许国龙</t>
  </si>
  <si>
    <t>伍雅慧</t>
  </si>
  <si>
    <t>王佳妙</t>
  </si>
  <si>
    <t>黄媚</t>
  </si>
  <si>
    <t>李春燕</t>
  </si>
  <si>
    <t>张定英</t>
  </si>
  <si>
    <r>
      <rPr>
        <sz val="14"/>
        <color theme="1"/>
        <rFont val="仿宋_GB2312"/>
        <charset val="134"/>
      </rPr>
      <t>邢海</t>
    </r>
    <r>
      <rPr>
        <sz val="14"/>
        <color theme="1"/>
        <rFont val="宋体"/>
        <charset val="134"/>
      </rPr>
      <t>崟</t>
    </r>
  </si>
  <si>
    <r>
      <rPr>
        <sz val="14"/>
        <color theme="1"/>
        <rFont val="仿宋_GB2312"/>
        <charset val="134"/>
      </rPr>
      <t>马星</t>
    </r>
    <r>
      <rPr>
        <sz val="14"/>
        <color theme="1"/>
        <rFont val="宋体"/>
        <charset val="134"/>
      </rPr>
      <t>玥</t>
    </r>
  </si>
  <si>
    <t>陈佳怡</t>
  </si>
  <si>
    <t>莫江慧</t>
  </si>
  <si>
    <t>林艳</t>
  </si>
  <si>
    <t>李玲</t>
  </si>
  <si>
    <t>王冬芷</t>
  </si>
  <si>
    <t>凌倩红</t>
  </si>
  <si>
    <t>文晓静</t>
  </si>
  <si>
    <t>符晓旭</t>
  </si>
  <si>
    <t>符浪雨</t>
  </si>
  <si>
    <t>07</t>
  </si>
  <si>
    <t>高中政治教师</t>
  </si>
  <si>
    <t>李小青</t>
  </si>
  <si>
    <t>丛美善</t>
  </si>
  <si>
    <t>宋雯倩</t>
  </si>
  <si>
    <t>陈媚柳</t>
  </si>
  <si>
    <t>陈春漫</t>
  </si>
  <si>
    <t>邢叶霜</t>
  </si>
  <si>
    <t>周抒情</t>
  </si>
  <si>
    <t>黄晗情</t>
  </si>
  <si>
    <t>龙郴</t>
  </si>
  <si>
    <t>符雨薇</t>
  </si>
  <si>
    <t>刘陈泽</t>
  </si>
  <si>
    <t>黄慧若</t>
  </si>
  <si>
    <t>黎秋艳</t>
  </si>
  <si>
    <t>李永娥</t>
  </si>
  <si>
    <t>吴芳娃</t>
  </si>
  <si>
    <t>邓鹏爱</t>
  </si>
  <si>
    <t>李秋瑶</t>
  </si>
  <si>
    <t>吴婵婵</t>
  </si>
  <si>
    <t>游荣</t>
  </si>
  <si>
    <t>黄士香</t>
  </si>
  <si>
    <t>罗来曦</t>
  </si>
  <si>
    <t>黎欣欣</t>
  </si>
  <si>
    <t>许永姝</t>
  </si>
  <si>
    <t>王娟</t>
  </si>
  <si>
    <t>蔡文燕</t>
  </si>
  <si>
    <t>符晓茹</t>
  </si>
  <si>
    <t>李婆玉</t>
  </si>
  <si>
    <t>陈慧瑶</t>
  </si>
  <si>
    <t>吴咏诗</t>
  </si>
  <si>
    <t>崔诚静</t>
  </si>
  <si>
    <t>邓俊美</t>
  </si>
  <si>
    <t>庞广灵</t>
  </si>
  <si>
    <t>王莹</t>
  </si>
  <si>
    <t>王振莹</t>
  </si>
  <si>
    <t>谢日理</t>
  </si>
  <si>
    <t>迟爱杨</t>
  </si>
  <si>
    <t>赵妍</t>
  </si>
  <si>
    <t>符金秀</t>
  </si>
  <si>
    <t>戴青娜</t>
  </si>
  <si>
    <t>林莉娇</t>
  </si>
  <si>
    <t>孙爱雪</t>
  </si>
  <si>
    <t>翁玲</t>
  </si>
  <si>
    <t>陈保林</t>
  </si>
  <si>
    <t>潘瑜</t>
  </si>
  <si>
    <t>王晓慧</t>
  </si>
  <si>
    <t>唐俊妍</t>
  </si>
  <si>
    <t>林子恒</t>
  </si>
  <si>
    <t>朱雪燕</t>
  </si>
  <si>
    <t>王月</t>
  </si>
  <si>
    <t>蓝小贝</t>
  </si>
  <si>
    <t>黎玲玲</t>
  </si>
  <si>
    <t>吴雯</t>
  </si>
  <si>
    <t>罗苑</t>
  </si>
  <si>
    <t>曾子倩</t>
  </si>
  <si>
    <t>王小霞</t>
  </si>
  <si>
    <t>许舒琦</t>
  </si>
  <si>
    <t>08</t>
  </si>
  <si>
    <t>高中历史教师</t>
  </si>
  <si>
    <t>杨婕馨</t>
  </si>
  <si>
    <t>陈可妮</t>
  </si>
  <si>
    <t>苏宝儿</t>
  </si>
  <si>
    <t>何俏怡</t>
  </si>
  <si>
    <t>何丽华</t>
  </si>
  <si>
    <t>李培强</t>
  </si>
  <si>
    <t>黄盈盈</t>
  </si>
  <si>
    <t>林丽婷</t>
  </si>
  <si>
    <t>蓝颜</t>
  </si>
  <si>
    <t>曾健怀</t>
  </si>
  <si>
    <t>吴馥郁</t>
  </si>
  <si>
    <t>吴仁杰</t>
  </si>
  <si>
    <t>严凌艳</t>
  </si>
  <si>
    <t>冯婷丽</t>
  </si>
  <si>
    <t>陈清心</t>
  </si>
  <si>
    <t>潘奕言</t>
  </si>
  <si>
    <t>洪佳林</t>
  </si>
  <si>
    <t>陈昊</t>
  </si>
  <si>
    <t>郭宗君</t>
  </si>
  <si>
    <t>符高静</t>
  </si>
  <si>
    <t>马小妹</t>
  </si>
  <si>
    <t>黄秋金</t>
  </si>
  <si>
    <t>郭雨</t>
  </si>
  <si>
    <r>
      <rPr>
        <sz val="14"/>
        <color theme="1"/>
        <rFont val="仿宋_GB2312"/>
        <charset val="134"/>
      </rPr>
      <t>符</t>
    </r>
    <r>
      <rPr>
        <sz val="14"/>
        <color theme="1"/>
        <rFont val="宋体"/>
        <charset val="134"/>
      </rPr>
      <t>進</t>
    </r>
    <r>
      <rPr>
        <sz val="14"/>
        <color theme="1"/>
        <rFont val="仿宋_GB2312"/>
        <charset val="134"/>
      </rPr>
      <t>梅</t>
    </r>
  </si>
  <si>
    <t>蔡伟宪</t>
  </si>
  <si>
    <t>戴梦怡</t>
  </si>
  <si>
    <t>黄冰纯</t>
  </si>
  <si>
    <t>郑诗韵</t>
  </si>
  <si>
    <t>乔露</t>
  </si>
  <si>
    <t>张浩南</t>
  </si>
  <si>
    <t>张财庆</t>
  </si>
  <si>
    <t>吴尚奋</t>
  </si>
  <si>
    <r>
      <rPr>
        <sz val="14"/>
        <color theme="1"/>
        <rFont val="仿宋_GB2312"/>
        <charset val="134"/>
      </rPr>
      <t>符雅</t>
    </r>
    <r>
      <rPr>
        <sz val="14"/>
        <color theme="1"/>
        <rFont val="宋体"/>
        <charset val="134"/>
      </rPr>
      <t>雲</t>
    </r>
  </si>
  <si>
    <t>刘高</t>
  </si>
  <si>
    <t>谭美翠</t>
  </si>
  <si>
    <t>王雅芳</t>
  </si>
  <si>
    <t>吴春怡</t>
  </si>
  <si>
    <t>黄圣树</t>
  </si>
  <si>
    <t>陈娜</t>
  </si>
  <si>
    <t>邵思莹</t>
  </si>
  <si>
    <t>王家宇</t>
  </si>
  <si>
    <t>姚香香</t>
  </si>
  <si>
    <t>关业莹</t>
  </si>
  <si>
    <t>吴芷芊</t>
  </si>
  <si>
    <t>吴坤峰</t>
  </si>
  <si>
    <t>郑珍妮</t>
  </si>
  <si>
    <t>何石玉</t>
  </si>
  <si>
    <t>叶颜</t>
  </si>
  <si>
    <t xml:space="preserve">李桐桐 </t>
  </si>
  <si>
    <t>赵秋婷</t>
  </si>
  <si>
    <t>符丽萍</t>
  </si>
  <si>
    <t>黄仙迎</t>
  </si>
  <si>
    <t>梁佳友</t>
  </si>
  <si>
    <t>陈基利</t>
  </si>
  <si>
    <t>李珠</t>
  </si>
  <si>
    <t>李琪</t>
  </si>
  <si>
    <t>万章莲</t>
  </si>
  <si>
    <t>邝佳颖</t>
  </si>
  <si>
    <t>黄家茹</t>
  </si>
  <si>
    <t>邢成辉</t>
  </si>
  <si>
    <t>唐甸杰</t>
  </si>
  <si>
    <t>虞禄</t>
  </si>
  <si>
    <t>陈美娜</t>
  </si>
  <si>
    <t>劳梦怡</t>
  </si>
  <si>
    <t>王榆森</t>
  </si>
  <si>
    <t>林主萍</t>
  </si>
  <si>
    <t>符成娇</t>
  </si>
  <si>
    <t>潘上果</t>
  </si>
  <si>
    <t>杨学明</t>
  </si>
  <si>
    <t>符子璐</t>
  </si>
  <si>
    <t>王之友</t>
  </si>
  <si>
    <t>梁寿爱</t>
  </si>
  <si>
    <t>黄春城</t>
  </si>
  <si>
    <t>郑宏</t>
  </si>
  <si>
    <t>陈伟明</t>
  </si>
  <si>
    <t>郑俊涛</t>
  </si>
  <si>
    <t>李金</t>
  </si>
  <si>
    <t>陈忠鸿</t>
  </si>
  <si>
    <t>09</t>
  </si>
  <si>
    <t>高中地理教师</t>
  </si>
  <si>
    <t>符小慧</t>
  </si>
  <si>
    <t>王之成</t>
  </si>
  <si>
    <t>邢日晖</t>
  </si>
  <si>
    <t>黄文怡</t>
  </si>
  <si>
    <t>李媒统</t>
  </si>
  <si>
    <t>陈乔榆</t>
  </si>
  <si>
    <t>杨濡励</t>
  </si>
  <si>
    <t>詹元乾</t>
  </si>
  <si>
    <t>张华</t>
  </si>
  <si>
    <t>蔡鸿冰</t>
  </si>
  <si>
    <t>黄宇翔</t>
  </si>
  <si>
    <t>符燕威</t>
  </si>
  <si>
    <t>符裕珍</t>
  </si>
  <si>
    <t>孟蕾</t>
  </si>
  <si>
    <t>谢燕丽</t>
  </si>
  <si>
    <t>余金雪</t>
  </si>
  <si>
    <t>卢悦</t>
  </si>
  <si>
    <t>黎甲娟</t>
  </si>
  <si>
    <t>卢舒倩</t>
  </si>
  <si>
    <t>黄芬</t>
  </si>
  <si>
    <t>梁春景</t>
  </si>
  <si>
    <t>崔彩虹</t>
  </si>
  <si>
    <t>邓颖慧</t>
  </si>
  <si>
    <t>郝跃辉</t>
  </si>
  <si>
    <t>陈芳</t>
  </si>
  <si>
    <t>陈雨柔</t>
  </si>
  <si>
    <t>郭雪</t>
  </si>
  <si>
    <t>符惠臻</t>
  </si>
  <si>
    <t>刘启娜</t>
  </si>
  <si>
    <t>陈丽姣</t>
  </si>
  <si>
    <t>龙春蓉</t>
  </si>
  <si>
    <t>文雅萱</t>
  </si>
  <si>
    <t>胡娟茹</t>
  </si>
  <si>
    <t>罗富强</t>
  </si>
  <si>
    <t>李霜</t>
  </si>
  <si>
    <t>欧宝丹</t>
  </si>
  <si>
    <t>王精雨</t>
  </si>
  <si>
    <t>方雅珉</t>
  </si>
  <si>
    <t>王孔林</t>
  </si>
  <si>
    <t>李秀妹</t>
  </si>
  <si>
    <t>何淑娇</t>
  </si>
  <si>
    <t>林天雄</t>
  </si>
  <si>
    <t>王祥</t>
  </si>
  <si>
    <t>罗江</t>
  </si>
  <si>
    <t>黄婧</t>
  </si>
  <si>
    <t>甘丹妮</t>
  </si>
  <si>
    <t>陈洪朱</t>
  </si>
  <si>
    <t>王梅</t>
  </si>
  <si>
    <t>程辉</t>
  </si>
  <si>
    <t>赵敏</t>
  </si>
  <si>
    <t>刘思敏</t>
  </si>
  <si>
    <t>冯露莹</t>
  </si>
  <si>
    <t>赵永旺</t>
  </si>
  <si>
    <t>龙小琴</t>
  </si>
  <si>
    <t>宁文静</t>
  </si>
  <si>
    <t>李俊锋</t>
  </si>
  <si>
    <t>符碧娇</t>
  </si>
  <si>
    <t>卢灵淞</t>
  </si>
  <si>
    <t>李青怡</t>
  </si>
  <si>
    <t>林彬</t>
  </si>
  <si>
    <t>冯娜</t>
  </si>
  <si>
    <t>林香</t>
  </si>
  <si>
    <t>符晓灵</t>
  </si>
  <si>
    <t>王潮汐</t>
  </si>
  <si>
    <t>王晶晶</t>
  </si>
  <si>
    <t>卓小斐</t>
  </si>
  <si>
    <t>陈强文</t>
  </si>
  <si>
    <t>陈坤钰</t>
  </si>
  <si>
    <t>10</t>
  </si>
  <si>
    <t>高中体育教师</t>
  </si>
  <si>
    <t>黄亚宾</t>
  </si>
  <si>
    <t>吴冠锋</t>
  </si>
  <si>
    <t>洪起泽</t>
  </si>
  <si>
    <t>蒲博</t>
  </si>
  <si>
    <t>符明潭</t>
  </si>
  <si>
    <t>陈国敏</t>
  </si>
  <si>
    <t>陈俊臣</t>
  </si>
  <si>
    <t>陈玺任</t>
  </si>
  <si>
    <t>樊作斌</t>
  </si>
  <si>
    <t>陈文杰</t>
  </si>
  <si>
    <t>何世安</t>
  </si>
  <si>
    <t>李文琪</t>
  </si>
  <si>
    <t>张志通</t>
  </si>
  <si>
    <t>王嘉琪</t>
  </si>
  <si>
    <t>李财华</t>
  </si>
  <si>
    <t>陈世通</t>
  </si>
  <si>
    <t>张步</t>
  </si>
  <si>
    <t>王有亮</t>
  </si>
  <si>
    <t>羊凯</t>
  </si>
  <si>
    <t>贺修想</t>
  </si>
  <si>
    <t>陈郅</t>
  </si>
  <si>
    <t>张千龙</t>
  </si>
  <si>
    <t>张鹏</t>
  </si>
  <si>
    <t>徐家赣</t>
  </si>
  <si>
    <t>吴毓鑫</t>
  </si>
  <si>
    <t>陈文炜</t>
  </si>
  <si>
    <t>黄育德</t>
  </si>
  <si>
    <t>王祖康</t>
  </si>
  <si>
    <t>陈垂松</t>
  </si>
  <si>
    <t>罗诗竣</t>
  </si>
  <si>
    <t>曾鑫华</t>
  </si>
  <si>
    <t>陈学斌</t>
  </si>
  <si>
    <t>石丽丝</t>
  </si>
  <si>
    <t>吉才杰</t>
  </si>
  <si>
    <t>蔡巧语</t>
  </si>
  <si>
    <t>钟福群</t>
  </si>
  <si>
    <t>黄辅壮</t>
  </si>
  <si>
    <t>孙鸿炜</t>
  </si>
  <si>
    <t>李芳芳</t>
  </si>
  <si>
    <t>吉家荷</t>
  </si>
  <si>
    <t>吉少岩</t>
  </si>
  <si>
    <t>倪德斌</t>
  </si>
  <si>
    <t>戴俄海</t>
  </si>
  <si>
    <t>李运睿</t>
  </si>
  <si>
    <t>莫昌华</t>
  </si>
  <si>
    <t>彭钊军</t>
  </si>
  <si>
    <t>顾大柄</t>
  </si>
  <si>
    <t>何乃强</t>
  </si>
  <si>
    <t>蒙春懿</t>
  </si>
  <si>
    <t>高泽琼</t>
  </si>
  <si>
    <t>欧哲彬</t>
  </si>
  <si>
    <t>王新茹</t>
  </si>
  <si>
    <t>钟永杰</t>
  </si>
  <si>
    <t>陈益炳</t>
  </si>
  <si>
    <t>何豫</t>
  </si>
  <si>
    <t>马振涛</t>
  </si>
  <si>
    <t>简保寿</t>
  </si>
  <si>
    <t>徐华承</t>
  </si>
  <si>
    <t>胡一驰</t>
  </si>
  <si>
    <t>胡宇辰</t>
  </si>
  <si>
    <t>王迪</t>
  </si>
  <si>
    <t>吴达一</t>
  </si>
  <si>
    <t>符兴乐</t>
  </si>
  <si>
    <t>黎政平</t>
  </si>
  <si>
    <t>赵成榜</t>
  </si>
  <si>
    <t>刘菲菲</t>
  </si>
  <si>
    <t>苏文壮</t>
  </si>
  <si>
    <t>陈壮位</t>
  </si>
  <si>
    <t>李昌昊</t>
  </si>
  <si>
    <t>云惟祝</t>
  </si>
  <si>
    <t>欧阳继辉</t>
  </si>
  <si>
    <t>陈国智</t>
  </si>
  <si>
    <t>符州</t>
  </si>
  <si>
    <t>钟凤涵</t>
  </si>
  <si>
    <t>林方威</t>
  </si>
  <si>
    <t>林良毅</t>
  </si>
  <si>
    <t>吴文洪</t>
  </si>
  <si>
    <t>李丽清</t>
  </si>
  <si>
    <t>王川勇</t>
  </si>
  <si>
    <t>黄兹铭</t>
  </si>
  <si>
    <t>王儒沉</t>
  </si>
  <si>
    <t>何童逸</t>
  </si>
  <si>
    <t>杨锐楷</t>
  </si>
  <si>
    <t>王弗君</t>
  </si>
  <si>
    <t>陆莹</t>
  </si>
  <si>
    <t>陈德勤</t>
  </si>
  <si>
    <t>文法聪</t>
  </si>
  <si>
    <t>王辅鉴</t>
  </si>
  <si>
    <t>彭伦健</t>
  </si>
  <si>
    <t>陈胜堪</t>
  </si>
  <si>
    <t>陈亚非</t>
  </si>
  <si>
    <t>符宗专</t>
  </si>
  <si>
    <t>薛健龙</t>
  </si>
  <si>
    <t>王英坤</t>
  </si>
  <si>
    <t>林苑</t>
  </si>
  <si>
    <t>张礼书</t>
  </si>
  <si>
    <t>陈科有</t>
  </si>
  <si>
    <t>郭振科</t>
  </si>
  <si>
    <t>陈策典</t>
  </si>
  <si>
    <t>黄青山</t>
  </si>
  <si>
    <t>李换善</t>
  </si>
  <si>
    <t>钟前锐</t>
  </si>
  <si>
    <t>王时洪</t>
  </si>
  <si>
    <t>符义勇</t>
  </si>
  <si>
    <t>谢南浩</t>
  </si>
  <si>
    <t>黎笔玉</t>
  </si>
  <si>
    <t>陈传韦</t>
  </si>
  <si>
    <t>王和标</t>
  </si>
  <si>
    <t>符泮升</t>
  </si>
  <si>
    <t>林喜廷</t>
  </si>
  <si>
    <t>江果</t>
  </si>
  <si>
    <t>陈文键</t>
  </si>
  <si>
    <t>符关舒</t>
  </si>
  <si>
    <t>刘庭宝</t>
  </si>
  <si>
    <t>符盛宁</t>
  </si>
  <si>
    <t>陈以研</t>
  </si>
  <si>
    <t>吴江清</t>
  </si>
  <si>
    <t>柯先亮</t>
  </si>
  <si>
    <t>王英昌</t>
  </si>
  <si>
    <t>林德鹏</t>
  </si>
  <si>
    <t>符高海</t>
  </si>
  <si>
    <t>陈宇洁</t>
  </si>
  <si>
    <t>王道鸿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</si>
</sst>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1"/>
  <sheetViews>
    <sheetView tabSelected="1" zoomScaleSheetLayoutView="60" topLeftCell="A3" workbookViewId="0">
      <selection activeCell="M2" sqref="M2"/>
    </sheetView>
  </sheetViews>
  <sheetFormatPr defaultColWidth="9" defaultRowHeight="13.5" outlineLevelCol="5"/>
  <cols>
    <col min="1" max="1" width="34.5" customWidth="1"/>
    <col min="2" max="2" width="12.25" customWidth="1"/>
    <col min="3" max="3" width="18.75" customWidth="1"/>
    <col min="4" max="4" width="16.125" customWidth="1"/>
    <col min="5" max="5" width="11.5" customWidth="1"/>
    <col min="6" max="6" width="13" customWidth="1"/>
  </cols>
  <sheetData>
    <row r="1" ht="28" customHeight="1" spans="1:6">
      <c r="A1" s="1" t="s">
        <v>0</v>
      </c>
    </row>
    <row r="2" ht="43" customHeight="1" spans="1:6">
      <c r="A2" s="2" t="s">
        <v>1</v>
      </c>
      <c r="B2" s="3"/>
      <c r="C2" s="3"/>
      <c r="D2" s="3"/>
      <c r="E2" s="3"/>
      <c r="F2" s="3"/>
    </row>
    <row r="3" ht="3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 t="str">
        <f>"91682026051610060828792"</f>
        <v>91682026051610060828792</v>
      </c>
      <c r="B4" s="5" t="s">
        <v>8</v>
      </c>
      <c r="C4" s="5" t="s">
        <v>9</v>
      </c>
      <c r="D4" s="5" t="s">
        <v>10</v>
      </c>
      <c r="E4" s="5" t="s">
        <v>11</v>
      </c>
      <c r="F4" s="6"/>
    </row>
    <row r="5" ht="25" customHeight="1" spans="1:6">
      <c r="A5" s="5" t="str">
        <f>"91682026051610425328832"</f>
        <v>91682026051610425328832</v>
      </c>
      <c r="B5" s="5" t="s">
        <v>8</v>
      </c>
      <c r="C5" s="5" t="s">
        <v>9</v>
      </c>
      <c r="D5" s="5" t="s">
        <v>12</v>
      </c>
      <c r="E5" s="5" t="s">
        <v>13</v>
      </c>
      <c r="F5" s="6"/>
    </row>
    <row r="6" ht="25" customHeight="1" spans="1:6">
      <c r="A6" s="5" t="str">
        <f>"91682026051615233129045"</f>
        <v>91682026051615233129045</v>
      </c>
      <c r="B6" s="5" t="s">
        <v>8</v>
      </c>
      <c r="C6" s="5" t="s">
        <v>9</v>
      </c>
      <c r="D6" s="5" t="s">
        <v>14</v>
      </c>
      <c r="E6" s="5" t="s">
        <v>11</v>
      </c>
      <c r="F6" s="6"/>
    </row>
    <row r="7" ht="25" customHeight="1" spans="1:6">
      <c r="A7" s="5" t="str">
        <f>"91682026051617301429185"</f>
        <v>91682026051617301429185</v>
      </c>
      <c r="B7" s="5" t="s">
        <v>8</v>
      </c>
      <c r="C7" s="5" t="s">
        <v>9</v>
      </c>
      <c r="D7" s="5" t="s">
        <v>15</v>
      </c>
      <c r="E7" s="5" t="s">
        <v>13</v>
      </c>
      <c r="F7" s="6"/>
    </row>
    <row r="8" ht="25" customHeight="1" spans="1:6">
      <c r="A8" s="5" t="str">
        <f>"91682026051620304829340"</f>
        <v>91682026051620304829340</v>
      </c>
      <c r="B8" s="5" t="s">
        <v>8</v>
      </c>
      <c r="C8" s="5" t="s">
        <v>9</v>
      </c>
      <c r="D8" s="5" t="s">
        <v>16</v>
      </c>
      <c r="E8" s="5" t="s">
        <v>11</v>
      </c>
      <c r="F8" s="6"/>
    </row>
    <row r="9" ht="25" customHeight="1" spans="1:6">
      <c r="A9" s="5" t="str">
        <f>"91682026051713421429821"</f>
        <v>91682026051713421429821</v>
      </c>
      <c r="B9" s="5" t="s">
        <v>8</v>
      </c>
      <c r="C9" s="5" t="s">
        <v>9</v>
      </c>
      <c r="D9" s="5" t="s">
        <v>17</v>
      </c>
      <c r="E9" s="5" t="s">
        <v>11</v>
      </c>
      <c r="F9" s="6"/>
    </row>
    <row r="10" ht="25" customHeight="1" spans="1:6">
      <c r="A10" s="5" t="str">
        <f>"91682026051716113229943"</f>
        <v>91682026051716113229943</v>
      </c>
      <c r="B10" s="5" t="s">
        <v>8</v>
      </c>
      <c r="C10" s="5" t="s">
        <v>9</v>
      </c>
      <c r="D10" s="5" t="s">
        <v>18</v>
      </c>
      <c r="E10" s="5" t="s">
        <v>13</v>
      </c>
      <c r="F10" s="6"/>
    </row>
    <row r="11" ht="25" customHeight="1" spans="1:6">
      <c r="A11" s="5" t="str">
        <f>"91682026051717494430036"</f>
        <v>91682026051717494430036</v>
      </c>
      <c r="B11" s="5" t="s">
        <v>8</v>
      </c>
      <c r="C11" s="5" t="s">
        <v>9</v>
      </c>
      <c r="D11" s="5" t="s">
        <v>19</v>
      </c>
      <c r="E11" s="5" t="s">
        <v>11</v>
      </c>
      <c r="F11" s="6"/>
    </row>
    <row r="12" ht="25" customHeight="1" spans="1:6">
      <c r="A12" s="5" t="str">
        <f>"91682026051720403930197"</f>
        <v>91682026051720403930197</v>
      </c>
      <c r="B12" s="5" t="s">
        <v>8</v>
      </c>
      <c r="C12" s="5" t="s">
        <v>9</v>
      </c>
      <c r="D12" s="5" t="s">
        <v>20</v>
      </c>
      <c r="E12" s="5" t="s">
        <v>11</v>
      </c>
      <c r="F12" s="6"/>
    </row>
    <row r="13" ht="25" customHeight="1" spans="1:6">
      <c r="A13" s="5" t="str">
        <f>"91682026051723052630411"</f>
        <v>91682026051723052630411</v>
      </c>
      <c r="B13" s="5" t="s">
        <v>8</v>
      </c>
      <c r="C13" s="5" t="s">
        <v>9</v>
      </c>
      <c r="D13" s="5" t="s">
        <v>21</v>
      </c>
      <c r="E13" s="5" t="s">
        <v>11</v>
      </c>
      <c r="F13" s="6"/>
    </row>
    <row r="14" ht="25" customHeight="1" spans="1:6">
      <c r="A14" s="5" t="str">
        <f>"91682026051808140830537"</f>
        <v>91682026051808140830537</v>
      </c>
      <c r="B14" s="5" t="s">
        <v>8</v>
      </c>
      <c r="C14" s="5" t="s">
        <v>9</v>
      </c>
      <c r="D14" s="5" t="s">
        <v>22</v>
      </c>
      <c r="E14" s="5" t="s">
        <v>11</v>
      </c>
      <c r="F14" s="6"/>
    </row>
    <row r="15" ht="25" customHeight="1" spans="1:6">
      <c r="A15" s="5" t="str">
        <f>"91682026051808432830565"</f>
        <v>91682026051808432830565</v>
      </c>
      <c r="B15" s="5" t="s">
        <v>8</v>
      </c>
      <c r="C15" s="5" t="s">
        <v>9</v>
      </c>
      <c r="D15" s="5" t="s">
        <v>23</v>
      </c>
      <c r="E15" s="5" t="s">
        <v>11</v>
      </c>
      <c r="F15" s="6"/>
    </row>
    <row r="16" ht="25" customHeight="1" spans="1:6">
      <c r="A16" s="5" t="str">
        <f>"91682026051810273831674"</f>
        <v>91682026051810273831674</v>
      </c>
      <c r="B16" s="5" t="s">
        <v>8</v>
      </c>
      <c r="C16" s="5" t="s">
        <v>9</v>
      </c>
      <c r="D16" s="5" t="s">
        <v>24</v>
      </c>
      <c r="E16" s="5" t="s">
        <v>11</v>
      </c>
      <c r="F16" s="6"/>
    </row>
    <row r="17" ht="25" customHeight="1" spans="1:6">
      <c r="A17" s="5" t="str">
        <f>"91682026051812510332726"</f>
        <v>91682026051812510332726</v>
      </c>
      <c r="B17" s="5" t="s">
        <v>8</v>
      </c>
      <c r="C17" s="5" t="s">
        <v>9</v>
      </c>
      <c r="D17" s="5" t="s">
        <v>25</v>
      </c>
      <c r="E17" s="5" t="s">
        <v>11</v>
      </c>
      <c r="F17" s="6"/>
    </row>
    <row r="18" ht="25" customHeight="1" spans="1:6">
      <c r="A18" s="5" t="str">
        <f>"91682026051813591833098"</f>
        <v>91682026051813591833098</v>
      </c>
      <c r="B18" s="5" t="s">
        <v>8</v>
      </c>
      <c r="C18" s="5" t="s">
        <v>9</v>
      </c>
      <c r="D18" s="5" t="s">
        <v>26</v>
      </c>
      <c r="E18" s="5" t="s">
        <v>11</v>
      </c>
      <c r="F18" s="6"/>
    </row>
    <row r="19" ht="25" customHeight="1" spans="1:6">
      <c r="A19" s="5" t="str">
        <f>"91682026051814285633295"</f>
        <v>91682026051814285633295</v>
      </c>
      <c r="B19" s="5" t="s">
        <v>8</v>
      </c>
      <c r="C19" s="5" t="s">
        <v>9</v>
      </c>
      <c r="D19" s="5" t="s">
        <v>27</v>
      </c>
      <c r="E19" s="5" t="s">
        <v>11</v>
      </c>
      <c r="F19" s="6"/>
    </row>
    <row r="20" ht="25" customHeight="1" spans="1:6">
      <c r="A20" s="5" t="str">
        <f>"91682026051721114030245"</f>
        <v>91682026051721114030245</v>
      </c>
      <c r="B20" s="5" t="s">
        <v>8</v>
      </c>
      <c r="C20" s="5" t="s">
        <v>9</v>
      </c>
      <c r="D20" s="5" t="s">
        <v>28</v>
      </c>
      <c r="E20" s="5" t="s">
        <v>11</v>
      </c>
      <c r="F20" s="6"/>
    </row>
    <row r="21" ht="25" customHeight="1" spans="1:6">
      <c r="A21" s="5" t="str">
        <f>"91682026051816163134010"</f>
        <v>91682026051816163134010</v>
      </c>
      <c r="B21" s="5" t="s">
        <v>8</v>
      </c>
      <c r="C21" s="5" t="s">
        <v>9</v>
      </c>
      <c r="D21" s="5" t="s">
        <v>29</v>
      </c>
      <c r="E21" s="5" t="s">
        <v>11</v>
      </c>
      <c r="F21" s="6"/>
    </row>
    <row r="22" ht="25" customHeight="1" spans="1:6">
      <c r="A22" s="5" t="str">
        <f>"91682026051701392629546"</f>
        <v>91682026051701392629546</v>
      </c>
      <c r="B22" s="5" t="s">
        <v>8</v>
      </c>
      <c r="C22" s="5" t="s">
        <v>9</v>
      </c>
      <c r="D22" s="5" t="s">
        <v>30</v>
      </c>
      <c r="E22" s="5" t="s">
        <v>11</v>
      </c>
      <c r="F22" s="6"/>
    </row>
    <row r="23" ht="25" customHeight="1" spans="1:6">
      <c r="A23" s="5" t="str">
        <f>"91682026051817174834316"</f>
        <v>91682026051817174834316</v>
      </c>
      <c r="B23" s="5" t="s">
        <v>8</v>
      </c>
      <c r="C23" s="5" t="s">
        <v>9</v>
      </c>
      <c r="D23" s="5" t="s">
        <v>31</v>
      </c>
      <c r="E23" s="5" t="s">
        <v>13</v>
      </c>
      <c r="F23" s="6"/>
    </row>
    <row r="24" ht="25" customHeight="1" spans="1:6">
      <c r="A24" s="5" t="str">
        <f>"91682026051817384634407"</f>
        <v>91682026051817384634407</v>
      </c>
      <c r="B24" s="5" t="s">
        <v>8</v>
      </c>
      <c r="C24" s="5" t="s">
        <v>9</v>
      </c>
      <c r="D24" s="5" t="s">
        <v>32</v>
      </c>
      <c r="E24" s="5" t="s">
        <v>11</v>
      </c>
      <c r="F24" s="6"/>
    </row>
    <row r="25" ht="25" customHeight="1" spans="1:6">
      <c r="A25" s="5" t="str">
        <f>"91682026051817582534487"</f>
        <v>91682026051817582534487</v>
      </c>
      <c r="B25" s="5" t="s">
        <v>8</v>
      </c>
      <c r="C25" s="5" t="s">
        <v>9</v>
      </c>
      <c r="D25" s="5" t="s">
        <v>33</v>
      </c>
      <c r="E25" s="5" t="s">
        <v>11</v>
      </c>
      <c r="F25" s="6"/>
    </row>
    <row r="26" ht="25" customHeight="1" spans="1:6">
      <c r="A26" s="5" t="str">
        <f>"91682026051800465630486"</f>
        <v>91682026051800465630486</v>
      </c>
      <c r="B26" s="5" t="s">
        <v>8</v>
      </c>
      <c r="C26" s="5" t="s">
        <v>9</v>
      </c>
      <c r="D26" s="5" t="s">
        <v>34</v>
      </c>
      <c r="E26" s="5" t="s">
        <v>11</v>
      </c>
      <c r="F26" s="6"/>
    </row>
    <row r="27" ht="25" customHeight="1" spans="1:6">
      <c r="A27" s="5" t="str">
        <f>"91682026051820072135048"</f>
        <v>91682026051820072135048</v>
      </c>
      <c r="B27" s="5" t="s">
        <v>8</v>
      </c>
      <c r="C27" s="5" t="s">
        <v>9</v>
      </c>
      <c r="D27" s="5" t="s">
        <v>35</v>
      </c>
      <c r="E27" s="5" t="s">
        <v>11</v>
      </c>
      <c r="F27" s="6"/>
    </row>
    <row r="28" ht="25" customHeight="1" spans="1:6">
      <c r="A28" s="5" t="str">
        <f>"91682026051821141635385"</f>
        <v>91682026051821141635385</v>
      </c>
      <c r="B28" s="5" t="s">
        <v>8</v>
      </c>
      <c r="C28" s="5" t="s">
        <v>9</v>
      </c>
      <c r="D28" s="5" t="s">
        <v>36</v>
      </c>
      <c r="E28" s="5" t="s">
        <v>11</v>
      </c>
      <c r="F28" s="6"/>
    </row>
    <row r="29" ht="25" customHeight="1" spans="1:6">
      <c r="A29" s="5" t="str">
        <f>"91682026051823332635861"</f>
        <v>91682026051823332635861</v>
      </c>
      <c r="B29" s="5" t="s">
        <v>8</v>
      </c>
      <c r="C29" s="5" t="s">
        <v>9</v>
      </c>
      <c r="D29" s="5" t="s">
        <v>37</v>
      </c>
      <c r="E29" s="5" t="s">
        <v>11</v>
      </c>
      <c r="F29" s="6"/>
    </row>
    <row r="30" ht="25" customHeight="1" spans="1:6">
      <c r="A30" s="5" t="str">
        <f>"91682026051910191236794"</f>
        <v>91682026051910191236794</v>
      </c>
      <c r="B30" s="5" t="s">
        <v>8</v>
      </c>
      <c r="C30" s="5" t="s">
        <v>9</v>
      </c>
      <c r="D30" s="5" t="s">
        <v>38</v>
      </c>
      <c r="E30" s="5" t="s">
        <v>11</v>
      </c>
      <c r="F30" s="6"/>
    </row>
    <row r="31" ht="25" customHeight="1" spans="1:6">
      <c r="A31" s="5" t="str">
        <f>"91682026051809514831335"</f>
        <v>91682026051809514831335</v>
      </c>
      <c r="B31" s="5" t="s">
        <v>8</v>
      </c>
      <c r="C31" s="5" t="s">
        <v>9</v>
      </c>
      <c r="D31" s="5" t="s">
        <v>39</v>
      </c>
      <c r="E31" s="5" t="s">
        <v>11</v>
      </c>
      <c r="F31" s="6"/>
    </row>
    <row r="32" ht="25" customHeight="1" spans="1:6">
      <c r="A32" s="5" t="str">
        <f>"91682026051918010938860"</f>
        <v>91682026051918010938860</v>
      </c>
      <c r="B32" s="5" t="s">
        <v>8</v>
      </c>
      <c r="C32" s="5" t="s">
        <v>9</v>
      </c>
      <c r="D32" s="5" t="s">
        <v>40</v>
      </c>
      <c r="E32" s="5" t="s">
        <v>11</v>
      </c>
      <c r="F32" s="6"/>
    </row>
    <row r="33" ht="25" customHeight="1" spans="1:6">
      <c r="A33" s="5" t="str">
        <f>"91682026051918155938894"</f>
        <v>91682026051918155938894</v>
      </c>
      <c r="B33" s="5" t="s">
        <v>8</v>
      </c>
      <c r="C33" s="5" t="s">
        <v>9</v>
      </c>
      <c r="D33" s="5" t="s">
        <v>41</v>
      </c>
      <c r="E33" s="5" t="s">
        <v>11</v>
      </c>
      <c r="F33" s="6"/>
    </row>
    <row r="34" ht="25" customHeight="1" spans="1:6">
      <c r="A34" s="5" t="str">
        <f>"91682026051920485539375"</f>
        <v>91682026051920485539375</v>
      </c>
      <c r="B34" s="5" t="s">
        <v>8</v>
      </c>
      <c r="C34" s="5" t="s">
        <v>9</v>
      </c>
      <c r="D34" s="5" t="s">
        <v>42</v>
      </c>
      <c r="E34" s="5" t="s">
        <v>11</v>
      </c>
      <c r="F34" s="6"/>
    </row>
    <row r="35" ht="25" customHeight="1" spans="1:6">
      <c r="A35" s="5" t="str">
        <f>"91682026051920563139400"</f>
        <v>91682026051920563139400</v>
      </c>
      <c r="B35" s="5" t="s">
        <v>8</v>
      </c>
      <c r="C35" s="5" t="s">
        <v>9</v>
      </c>
      <c r="D35" s="5" t="s">
        <v>43</v>
      </c>
      <c r="E35" s="5" t="s">
        <v>11</v>
      </c>
      <c r="F35" s="6"/>
    </row>
    <row r="36" ht="25" customHeight="1" spans="1:6">
      <c r="A36" s="5" t="str">
        <f>"91682026051921164539454"</f>
        <v>91682026051921164539454</v>
      </c>
      <c r="B36" s="5" t="s">
        <v>8</v>
      </c>
      <c r="C36" s="5" t="s">
        <v>9</v>
      </c>
      <c r="D36" s="5" t="s">
        <v>44</v>
      </c>
      <c r="E36" s="5" t="s">
        <v>11</v>
      </c>
      <c r="F36" s="6"/>
    </row>
    <row r="37" ht="25" customHeight="1" spans="1:6">
      <c r="A37" s="5" t="str">
        <f>"91682026051923150839758"</f>
        <v>91682026051923150839758</v>
      </c>
      <c r="B37" s="5" t="s">
        <v>8</v>
      </c>
      <c r="C37" s="5" t="s">
        <v>9</v>
      </c>
      <c r="D37" s="5" t="s">
        <v>45</v>
      </c>
      <c r="E37" s="5" t="s">
        <v>11</v>
      </c>
      <c r="F37" s="6"/>
    </row>
    <row r="38" ht="25" customHeight="1" spans="1:6">
      <c r="A38" s="5" t="str">
        <f>"91682026052001135639853"</f>
        <v>91682026052001135639853</v>
      </c>
      <c r="B38" s="5" t="s">
        <v>8</v>
      </c>
      <c r="C38" s="5" t="s">
        <v>9</v>
      </c>
      <c r="D38" s="5" t="s">
        <v>46</v>
      </c>
      <c r="E38" s="5" t="s">
        <v>11</v>
      </c>
      <c r="F38" s="6"/>
    </row>
    <row r="39" ht="25" customHeight="1" spans="1:6">
      <c r="A39" s="5" t="str">
        <f>"91682026052010231240551"</f>
        <v>91682026052010231240551</v>
      </c>
      <c r="B39" s="5" t="s">
        <v>8</v>
      </c>
      <c r="C39" s="5" t="s">
        <v>9</v>
      </c>
      <c r="D39" s="5" t="s">
        <v>47</v>
      </c>
      <c r="E39" s="5" t="s">
        <v>11</v>
      </c>
      <c r="F39" s="6"/>
    </row>
    <row r="40" ht="25" customHeight="1" spans="1:6">
      <c r="A40" s="5" t="str">
        <f>"91682026052012275240994"</f>
        <v>91682026052012275240994</v>
      </c>
      <c r="B40" s="5" t="s">
        <v>8</v>
      </c>
      <c r="C40" s="5" t="s">
        <v>9</v>
      </c>
      <c r="D40" s="5" t="s">
        <v>48</v>
      </c>
      <c r="E40" s="5" t="s">
        <v>11</v>
      </c>
      <c r="F40" s="6"/>
    </row>
    <row r="41" ht="25" customHeight="1" spans="1:6">
      <c r="A41" s="5" t="str">
        <f>"91682026052015470541625"</f>
        <v>91682026052015470541625</v>
      </c>
      <c r="B41" s="5" t="s">
        <v>8</v>
      </c>
      <c r="C41" s="5" t="s">
        <v>9</v>
      </c>
      <c r="D41" s="5" t="s">
        <v>49</v>
      </c>
      <c r="E41" s="5" t="s">
        <v>11</v>
      </c>
      <c r="F41" s="6"/>
    </row>
    <row r="42" ht="25" customHeight="1" spans="1:6">
      <c r="A42" s="5" t="str">
        <f>"91682026052016163041738"</f>
        <v>91682026052016163041738</v>
      </c>
      <c r="B42" s="5" t="s">
        <v>8</v>
      </c>
      <c r="C42" s="5" t="s">
        <v>9</v>
      </c>
      <c r="D42" s="5" t="s">
        <v>50</v>
      </c>
      <c r="E42" s="5" t="s">
        <v>11</v>
      </c>
      <c r="F42" s="6"/>
    </row>
    <row r="43" ht="25" customHeight="1" spans="1:6">
      <c r="A43" s="5" t="str">
        <f>"91682026052015445341616"</f>
        <v>91682026052015445341616</v>
      </c>
      <c r="B43" s="5" t="s">
        <v>8</v>
      </c>
      <c r="C43" s="5" t="s">
        <v>9</v>
      </c>
      <c r="D43" s="5" t="s">
        <v>51</v>
      </c>
      <c r="E43" s="5" t="s">
        <v>11</v>
      </c>
      <c r="F43" s="6"/>
    </row>
    <row r="44" ht="25" customHeight="1" spans="1:6">
      <c r="A44" s="5" t="str">
        <f>"91682026052016562641871"</f>
        <v>91682026052016562641871</v>
      </c>
      <c r="B44" s="5" t="s">
        <v>8</v>
      </c>
      <c r="C44" s="5" t="s">
        <v>9</v>
      </c>
      <c r="D44" s="5" t="s">
        <v>52</v>
      </c>
      <c r="E44" s="5" t="s">
        <v>11</v>
      </c>
      <c r="F44" s="6"/>
    </row>
    <row r="45" ht="25" customHeight="1" spans="1:6">
      <c r="A45" s="5" t="str">
        <f>"91682026051916220638490"</f>
        <v>91682026051916220638490</v>
      </c>
      <c r="B45" s="5" t="s">
        <v>8</v>
      </c>
      <c r="C45" s="5" t="s">
        <v>9</v>
      </c>
      <c r="D45" s="5" t="s">
        <v>53</v>
      </c>
      <c r="E45" s="5" t="s">
        <v>11</v>
      </c>
      <c r="F45" s="6"/>
    </row>
    <row r="46" ht="25" customHeight="1" spans="1:6">
      <c r="A46" s="5" t="str">
        <f>"91682026052019175942178"</f>
        <v>91682026052019175942178</v>
      </c>
      <c r="B46" s="5" t="s">
        <v>8</v>
      </c>
      <c r="C46" s="5" t="s">
        <v>9</v>
      </c>
      <c r="D46" s="5" t="s">
        <v>54</v>
      </c>
      <c r="E46" s="5" t="s">
        <v>11</v>
      </c>
      <c r="F46" s="6"/>
    </row>
    <row r="47" ht="25" customHeight="1" spans="1:6">
      <c r="A47" s="5" t="str">
        <f>"91682026052020373342346"</f>
        <v>91682026052020373342346</v>
      </c>
      <c r="B47" s="5" t="s">
        <v>8</v>
      </c>
      <c r="C47" s="5" t="s">
        <v>9</v>
      </c>
      <c r="D47" s="5" t="s">
        <v>55</v>
      </c>
      <c r="E47" s="5" t="s">
        <v>11</v>
      </c>
      <c r="F47" s="6"/>
    </row>
    <row r="48" ht="25" customHeight="1" spans="1:6">
      <c r="A48" s="5" t="str">
        <f>"91682026052020005942265"</f>
        <v>91682026052020005942265</v>
      </c>
      <c r="B48" s="5" t="s">
        <v>8</v>
      </c>
      <c r="C48" s="5" t="s">
        <v>9</v>
      </c>
      <c r="D48" s="5" t="s">
        <v>56</v>
      </c>
      <c r="E48" s="5" t="s">
        <v>11</v>
      </c>
      <c r="F48" s="6"/>
    </row>
    <row r="49" ht="25" customHeight="1" spans="1:6">
      <c r="A49" s="5" t="str">
        <f>"91682026052020374842348"</f>
        <v>91682026052020374842348</v>
      </c>
      <c r="B49" s="5" t="s">
        <v>8</v>
      </c>
      <c r="C49" s="5" t="s">
        <v>9</v>
      </c>
      <c r="D49" s="5" t="s">
        <v>57</v>
      </c>
      <c r="E49" s="5" t="s">
        <v>11</v>
      </c>
      <c r="F49" s="6"/>
    </row>
    <row r="50" ht="25" customHeight="1" spans="1:6">
      <c r="A50" s="5" t="str">
        <f>"91682026052021235042464"</f>
        <v>91682026052021235042464</v>
      </c>
      <c r="B50" s="5" t="s">
        <v>8</v>
      </c>
      <c r="C50" s="5" t="s">
        <v>9</v>
      </c>
      <c r="D50" s="5" t="s">
        <v>58</v>
      </c>
      <c r="E50" s="5" t="s">
        <v>11</v>
      </c>
      <c r="F50" s="6"/>
    </row>
    <row r="51" ht="25" customHeight="1" spans="1:6">
      <c r="A51" s="5" t="str">
        <f>"91682026052021120642437"</f>
        <v>91682026052021120642437</v>
      </c>
      <c r="B51" s="5" t="s">
        <v>8</v>
      </c>
      <c r="C51" s="5" t="s">
        <v>9</v>
      </c>
      <c r="D51" s="5" t="s">
        <v>59</v>
      </c>
      <c r="E51" s="5" t="s">
        <v>11</v>
      </c>
      <c r="F51" s="6"/>
    </row>
    <row r="52" ht="25" customHeight="1" spans="1:6">
      <c r="A52" s="5" t="str">
        <f>"91682026052022074142563"</f>
        <v>91682026052022074142563</v>
      </c>
      <c r="B52" s="5" t="s">
        <v>8</v>
      </c>
      <c r="C52" s="5" t="s">
        <v>9</v>
      </c>
      <c r="D52" s="5" t="s">
        <v>60</v>
      </c>
      <c r="E52" s="5" t="s">
        <v>11</v>
      </c>
      <c r="F52" s="6"/>
    </row>
    <row r="53" ht="25" customHeight="1" spans="1:6">
      <c r="A53" s="5" t="str">
        <f>"91682026052013222941150"</f>
        <v>91682026052013222941150</v>
      </c>
      <c r="B53" s="5" t="s">
        <v>8</v>
      </c>
      <c r="C53" s="5" t="s">
        <v>9</v>
      </c>
      <c r="D53" s="5" t="s">
        <v>61</v>
      </c>
      <c r="E53" s="5" t="s">
        <v>11</v>
      </c>
      <c r="F53" s="6"/>
    </row>
    <row r="54" ht="25" customHeight="1" spans="1:6">
      <c r="A54" s="5" t="str">
        <f>"91682026051921150339447"</f>
        <v>91682026051921150339447</v>
      </c>
      <c r="B54" s="5" t="s">
        <v>8</v>
      </c>
      <c r="C54" s="5" t="s">
        <v>9</v>
      </c>
      <c r="D54" s="5" t="s">
        <v>62</v>
      </c>
      <c r="E54" s="5" t="s">
        <v>11</v>
      </c>
      <c r="F54" s="6"/>
    </row>
    <row r="55" ht="25" customHeight="1" spans="1:6">
      <c r="A55" s="5" t="str">
        <f>"91682026052102104142863"</f>
        <v>91682026052102104142863</v>
      </c>
      <c r="B55" s="5" t="s">
        <v>8</v>
      </c>
      <c r="C55" s="5" t="s">
        <v>9</v>
      </c>
      <c r="D55" s="5" t="s">
        <v>63</v>
      </c>
      <c r="E55" s="5" t="s">
        <v>11</v>
      </c>
      <c r="F55" s="6"/>
    </row>
    <row r="56" ht="25" customHeight="1" spans="1:6">
      <c r="A56" s="5" t="str">
        <f>"91682026052103280842876"</f>
        <v>91682026052103280842876</v>
      </c>
      <c r="B56" s="5" t="s">
        <v>8</v>
      </c>
      <c r="C56" s="5" t="s">
        <v>9</v>
      </c>
      <c r="D56" s="5" t="s">
        <v>64</v>
      </c>
      <c r="E56" s="5" t="s">
        <v>11</v>
      </c>
      <c r="F56" s="6"/>
    </row>
    <row r="57" ht="25" customHeight="1" spans="1:6">
      <c r="A57" s="5" t="str">
        <f>"91682026052109220043103"</f>
        <v>91682026052109220043103</v>
      </c>
      <c r="B57" s="5" t="s">
        <v>8</v>
      </c>
      <c r="C57" s="5" t="s">
        <v>9</v>
      </c>
      <c r="D57" s="5" t="s">
        <v>65</v>
      </c>
      <c r="E57" s="5" t="s">
        <v>11</v>
      </c>
      <c r="F57" s="6"/>
    </row>
    <row r="58" ht="25" customHeight="1" spans="1:6">
      <c r="A58" s="5" t="str">
        <f>"91682026052110351143405"</f>
        <v>91682026052110351143405</v>
      </c>
      <c r="B58" s="5" t="s">
        <v>8</v>
      </c>
      <c r="C58" s="5" t="s">
        <v>9</v>
      </c>
      <c r="D58" s="5" t="s">
        <v>66</v>
      </c>
      <c r="E58" s="5" t="s">
        <v>11</v>
      </c>
      <c r="F58" s="6"/>
    </row>
    <row r="59" ht="25" customHeight="1" spans="1:6">
      <c r="A59" s="5" t="str">
        <f>"91682026052111562543728"</f>
        <v>91682026052111562543728</v>
      </c>
      <c r="B59" s="5" t="s">
        <v>8</v>
      </c>
      <c r="C59" s="5" t="s">
        <v>9</v>
      </c>
      <c r="D59" s="5" t="s">
        <v>67</v>
      </c>
      <c r="E59" s="5" t="s">
        <v>11</v>
      </c>
      <c r="F59" s="6"/>
    </row>
    <row r="60" ht="25" customHeight="1" spans="1:6">
      <c r="A60" s="5" t="str">
        <f>"91682026052111583543732"</f>
        <v>91682026052111583543732</v>
      </c>
      <c r="B60" s="5" t="s">
        <v>8</v>
      </c>
      <c r="C60" s="5" t="s">
        <v>9</v>
      </c>
      <c r="D60" s="5" t="s">
        <v>68</v>
      </c>
      <c r="E60" s="5" t="s">
        <v>11</v>
      </c>
      <c r="F60" s="6"/>
    </row>
    <row r="61" ht="25" customHeight="1" spans="1:6">
      <c r="A61" s="5" t="str">
        <f>"91682026052112125243785"</f>
        <v>91682026052112125243785</v>
      </c>
      <c r="B61" s="5" t="s">
        <v>8</v>
      </c>
      <c r="C61" s="5" t="s">
        <v>9</v>
      </c>
      <c r="D61" s="5" t="s">
        <v>69</v>
      </c>
      <c r="E61" s="5" t="s">
        <v>11</v>
      </c>
      <c r="F61" s="6"/>
    </row>
    <row r="62" ht="25" customHeight="1" spans="1:6">
      <c r="A62" s="5" t="str">
        <f>"91682026052110515343461"</f>
        <v>91682026052110515343461</v>
      </c>
      <c r="B62" s="5" t="s">
        <v>8</v>
      </c>
      <c r="C62" s="5" t="s">
        <v>9</v>
      </c>
      <c r="D62" s="5" t="s">
        <v>70</v>
      </c>
      <c r="E62" s="5" t="s">
        <v>11</v>
      </c>
      <c r="F62" s="6"/>
    </row>
    <row r="63" ht="25" customHeight="1" spans="1:6">
      <c r="A63" s="5" t="str">
        <f>"91682026052115425144480"</f>
        <v>91682026052115425144480</v>
      </c>
      <c r="B63" s="5" t="s">
        <v>8</v>
      </c>
      <c r="C63" s="5" t="s">
        <v>9</v>
      </c>
      <c r="D63" s="5" t="s">
        <v>71</v>
      </c>
      <c r="E63" s="5" t="s">
        <v>11</v>
      </c>
      <c r="F63" s="6"/>
    </row>
    <row r="64" ht="25" customHeight="1" spans="1:6">
      <c r="A64" s="5" t="str">
        <f>"91682026052011434840846"</f>
        <v>91682026052011434840846</v>
      </c>
      <c r="B64" s="5" t="s">
        <v>8</v>
      </c>
      <c r="C64" s="5" t="s">
        <v>9</v>
      </c>
      <c r="D64" s="5" t="s">
        <v>72</v>
      </c>
      <c r="E64" s="5" t="s">
        <v>11</v>
      </c>
      <c r="F64" s="6"/>
    </row>
    <row r="65" ht="25" customHeight="1" spans="1:6">
      <c r="A65" s="5" t="str">
        <f>"91682026052115160944371"</f>
        <v>91682026052115160944371</v>
      </c>
      <c r="B65" s="5" t="s">
        <v>8</v>
      </c>
      <c r="C65" s="5" t="s">
        <v>9</v>
      </c>
      <c r="D65" s="5" t="s">
        <v>73</v>
      </c>
      <c r="E65" s="5" t="s">
        <v>11</v>
      </c>
      <c r="F65" s="6"/>
    </row>
    <row r="66" ht="25" customHeight="1" spans="1:6">
      <c r="A66" s="5" t="str">
        <f>"91682026052119095245177"</f>
        <v>91682026052119095245177</v>
      </c>
      <c r="B66" s="5" t="s">
        <v>8</v>
      </c>
      <c r="C66" s="5" t="s">
        <v>9</v>
      </c>
      <c r="D66" s="5" t="s">
        <v>74</v>
      </c>
      <c r="E66" s="5" t="s">
        <v>11</v>
      </c>
      <c r="F66" s="6"/>
    </row>
    <row r="67" ht="25" customHeight="1" spans="1:6">
      <c r="A67" s="5" t="str">
        <f>"91682026052120124745353"</f>
        <v>91682026052120124745353</v>
      </c>
      <c r="B67" s="5" t="s">
        <v>8</v>
      </c>
      <c r="C67" s="5" t="s">
        <v>9</v>
      </c>
      <c r="D67" s="5" t="s">
        <v>75</v>
      </c>
      <c r="E67" s="5" t="s">
        <v>11</v>
      </c>
      <c r="F67" s="6"/>
    </row>
    <row r="68" ht="25" customHeight="1" spans="1:6">
      <c r="A68" s="5" t="str">
        <f>"91682026052120512145473"</f>
        <v>91682026052120512145473</v>
      </c>
      <c r="B68" s="5" t="s">
        <v>8</v>
      </c>
      <c r="C68" s="5" t="s">
        <v>9</v>
      </c>
      <c r="D68" s="5" t="s">
        <v>76</v>
      </c>
      <c r="E68" s="5" t="s">
        <v>13</v>
      </c>
      <c r="F68" s="6"/>
    </row>
    <row r="69" ht="25" customHeight="1" spans="1:6">
      <c r="A69" s="5" t="str">
        <f>"91682026052120311145420"</f>
        <v>91682026052120311145420</v>
      </c>
      <c r="B69" s="5" t="s">
        <v>8</v>
      </c>
      <c r="C69" s="5" t="s">
        <v>9</v>
      </c>
      <c r="D69" s="5" t="s">
        <v>77</v>
      </c>
      <c r="E69" s="5" t="s">
        <v>11</v>
      </c>
      <c r="F69" s="6"/>
    </row>
    <row r="70" ht="25" customHeight="1" spans="1:6">
      <c r="A70" s="5" t="str">
        <f>"91682026052121323545630"</f>
        <v>91682026052121323545630</v>
      </c>
      <c r="B70" s="5" t="s">
        <v>8</v>
      </c>
      <c r="C70" s="5" t="s">
        <v>9</v>
      </c>
      <c r="D70" s="5" t="s">
        <v>78</v>
      </c>
      <c r="E70" s="5" t="s">
        <v>11</v>
      </c>
      <c r="F70" s="6"/>
    </row>
    <row r="71" ht="25" customHeight="1" spans="1:6">
      <c r="A71" s="5" t="str">
        <f>"91682026052116434244733"</f>
        <v>91682026052116434244733</v>
      </c>
      <c r="B71" s="5" t="s">
        <v>8</v>
      </c>
      <c r="C71" s="5" t="s">
        <v>9</v>
      </c>
      <c r="D71" s="5" t="s">
        <v>79</v>
      </c>
      <c r="E71" s="5" t="s">
        <v>11</v>
      </c>
      <c r="F71" s="6"/>
    </row>
    <row r="72" ht="25" customHeight="1" spans="1:6">
      <c r="A72" s="5" t="str">
        <f>"91682026052201124646260"</f>
        <v>91682026052201124646260</v>
      </c>
      <c r="B72" s="5" t="s">
        <v>8</v>
      </c>
      <c r="C72" s="5" t="s">
        <v>9</v>
      </c>
      <c r="D72" s="5" t="s">
        <v>80</v>
      </c>
      <c r="E72" s="5" t="s">
        <v>13</v>
      </c>
      <c r="F72" s="6"/>
    </row>
    <row r="73" ht="25" customHeight="1" spans="1:6">
      <c r="A73" s="5" t="str">
        <f>"91682026052209523946735"</f>
        <v>91682026052209523946735</v>
      </c>
      <c r="B73" s="5" t="s">
        <v>8</v>
      </c>
      <c r="C73" s="5" t="s">
        <v>9</v>
      </c>
      <c r="D73" s="5" t="s">
        <v>81</v>
      </c>
      <c r="E73" s="5" t="s">
        <v>11</v>
      </c>
      <c r="F73" s="6"/>
    </row>
    <row r="74" ht="25" customHeight="1" spans="1:6">
      <c r="A74" s="5" t="str">
        <f>"91682026051716533829986"</f>
        <v>91682026051716533829986</v>
      </c>
      <c r="B74" s="5" t="s">
        <v>8</v>
      </c>
      <c r="C74" s="5" t="s">
        <v>9</v>
      </c>
      <c r="D74" s="5" t="s">
        <v>82</v>
      </c>
      <c r="E74" s="5" t="s">
        <v>11</v>
      </c>
      <c r="F74" s="6"/>
    </row>
    <row r="75" ht="25" customHeight="1" spans="1:6">
      <c r="A75" s="5" t="str">
        <f>"91682026052012152740955"</f>
        <v>91682026052012152740955</v>
      </c>
      <c r="B75" s="5" t="s">
        <v>8</v>
      </c>
      <c r="C75" s="5" t="s">
        <v>9</v>
      </c>
      <c r="D75" s="5" t="s">
        <v>83</v>
      </c>
      <c r="E75" s="5" t="s">
        <v>13</v>
      </c>
      <c r="F75" s="6"/>
    </row>
    <row r="76" ht="25" customHeight="1" spans="1:6">
      <c r="A76" s="5" t="str">
        <f>"91682026052012011640905"</f>
        <v>91682026052012011640905</v>
      </c>
      <c r="B76" s="5" t="s">
        <v>8</v>
      </c>
      <c r="C76" s="5" t="s">
        <v>9</v>
      </c>
      <c r="D76" s="5" t="s">
        <v>84</v>
      </c>
      <c r="E76" s="5" t="s">
        <v>11</v>
      </c>
      <c r="F76" s="6"/>
    </row>
    <row r="77" ht="25" customHeight="1" spans="1:6">
      <c r="A77" s="5" t="str">
        <f>"91682026052212523947491"</f>
        <v>91682026052212523947491</v>
      </c>
      <c r="B77" s="5" t="s">
        <v>8</v>
      </c>
      <c r="C77" s="5" t="s">
        <v>9</v>
      </c>
      <c r="D77" s="5" t="s">
        <v>85</v>
      </c>
      <c r="E77" s="5" t="s">
        <v>11</v>
      </c>
      <c r="F77" s="6"/>
    </row>
    <row r="78" ht="25" customHeight="1" spans="1:6">
      <c r="A78" s="5" t="str">
        <f>"91682026052214123447801"</f>
        <v>91682026052214123447801</v>
      </c>
      <c r="B78" s="5" t="s">
        <v>8</v>
      </c>
      <c r="C78" s="5" t="s">
        <v>9</v>
      </c>
      <c r="D78" s="5" t="s">
        <v>86</v>
      </c>
      <c r="E78" s="5" t="s">
        <v>11</v>
      </c>
      <c r="F78" s="6"/>
    </row>
    <row r="79" ht="25" customHeight="1" spans="1:6">
      <c r="A79" s="5" t="str">
        <f>"91682026052122010945784"</f>
        <v>91682026052122010945784</v>
      </c>
      <c r="B79" s="5" t="s">
        <v>8</v>
      </c>
      <c r="C79" s="5" t="s">
        <v>9</v>
      </c>
      <c r="D79" s="5" t="s">
        <v>87</v>
      </c>
      <c r="E79" s="5" t="s">
        <v>11</v>
      </c>
      <c r="F79" s="6"/>
    </row>
    <row r="80" ht="25" customHeight="1" spans="1:6">
      <c r="A80" s="5" t="str">
        <f>"91682026052218012848630"</f>
        <v>91682026052218012848630</v>
      </c>
      <c r="B80" s="5" t="s">
        <v>8</v>
      </c>
      <c r="C80" s="5" t="s">
        <v>9</v>
      </c>
      <c r="D80" s="5" t="s">
        <v>88</v>
      </c>
      <c r="E80" s="5" t="s">
        <v>11</v>
      </c>
      <c r="F80" s="6"/>
    </row>
    <row r="81" ht="25" customHeight="1" spans="1:6">
      <c r="A81" s="5" t="str">
        <f>"91682026052218501048661"</f>
        <v>91682026052218501048661</v>
      </c>
      <c r="B81" s="5" t="s">
        <v>8</v>
      </c>
      <c r="C81" s="5" t="s">
        <v>9</v>
      </c>
      <c r="D81" s="5" t="s">
        <v>89</v>
      </c>
      <c r="E81" s="5" t="s">
        <v>11</v>
      </c>
      <c r="F81" s="6"/>
    </row>
    <row r="82" ht="25" customHeight="1" spans="1:6">
      <c r="A82" s="5" t="str">
        <f>"91682026052220395848730"</f>
        <v>91682026052220395848730</v>
      </c>
      <c r="B82" s="5" t="s">
        <v>8</v>
      </c>
      <c r="C82" s="5" t="s">
        <v>9</v>
      </c>
      <c r="D82" s="5" t="s">
        <v>90</v>
      </c>
      <c r="E82" s="5" t="s">
        <v>11</v>
      </c>
      <c r="F82" s="6"/>
    </row>
    <row r="83" ht="25" customHeight="1" spans="1:6">
      <c r="A83" s="5" t="str">
        <f>"91682026052221081348747"</f>
        <v>91682026052221081348747</v>
      </c>
      <c r="B83" s="5" t="s">
        <v>8</v>
      </c>
      <c r="C83" s="5" t="s">
        <v>9</v>
      </c>
      <c r="D83" s="5" t="s">
        <v>91</v>
      </c>
      <c r="E83" s="5" t="s">
        <v>11</v>
      </c>
      <c r="F83" s="6"/>
    </row>
    <row r="84" ht="25" customHeight="1" spans="1:6">
      <c r="A84" s="5" t="str">
        <f>"91682026052309070648893"</f>
        <v>91682026052309070648893</v>
      </c>
      <c r="B84" s="5" t="s">
        <v>8</v>
      </c>
      <c r="C84" s="5" t="s">
        <v>9</v>
      </c>
      <c r="D84" s="5" t="s">
        <v>92</v>
      </c>
      <c r="E84" s="5" t="s">
        <v>11</v>
      </c>
      <c r="F84" s="6"/>
    </row>
    <row r="85" ht="25" customHeight="1" spans="1:6">
      <c r="A85" s="5" t="str">
        <f>"91682026052220102648704"</f>
        <v>91682026052220102648704</v>
      </c>
      <c r="B85" s="5" t="s">
        <v>8</v>
      </c>
      <c r="C85" s="5" t="s">
        <v>9</v>
      </c>
      <c r="D85" s="5" t="s">
        <v>93</v>
      </c>
      <c r="E85" s="5" t="s">
        <v>11</v>
      </c>
      <c r="F85" s="6"/>
    </row>
    <row r="86" ht="25" customHeight="1" spans="1:6">
      <c r="A86" s="5" t="str">
        <f>"91682026051923384139792"</f>
        <v>91682026051923384139792</v>
      </c>
      <c r="B86" s="5" t="s">
        <v>8</v>
      </c>
      <c r="C86" s="5" t="s">
        <v>9</v>
      </c>
      <c r="D86" s="5" t="s">
        <v>94</v>
      </c>
      <c r="E86" s="5" t="s">
        <v>11</v>
      </c>
      <c r="F86" s="6"/>
    </row>
    <row r="87" ht="25" customHeight="1" spans="1:6">
      <c r="A87" s="5" t="str">
        <f>"91682026052317084149482"</f>
        <v>91682026052317084149482</v>
      </c>
      <c r="B87" s="5" t="s">
        <v>8</v>
      </c>
      <c r="C87" s="5" t="s">
        <v>9</v>
      </c>
      <c r="D87" s="5" t="s">
        <v>95</v>
      </c>
      <c r="E87" s="5" t="s">
        <v>11</v>
      </c>
      <c r="F87" s="6"/>
    </row>
    <row r="88" ht="25" customHeight="1" spans="1:6">
      <c r="A88" s="5" t="str">
        <f>"91682026052322281250086"</f>
        <v>91682026052322281250086</v>
      </c>
      <c r="B88" s="5" t="s">
        <v>8</v>
      </c>
      <c r="C88" s="5" t="s">
        <v>9</v>
      </c>
      <c r="D88" s="5" t="s">
        <v>96</v>
      </c>
      <c r="E88" s="5" t="s">
        <v>11</v>
      </c>
      <c r="F88" s="6"/>
    </row>
    <row r="89" ht="25" customHeight="1" spans="1:6">
      <c r="A89" s="5" t="str">
        <f>"91682026052322251950083"</f>
        <v>91682026052322251950083</v>
      </c>
      <c r="B89" s="5" t="s">
        <v>8</v>
      </c>
      <c r="C89" s="5" t="s">
        <v>9</v>
      </c>
      <c r="D89" s="5" t="s">
        <v>97</v>
      </c>
      <c r="E89" s="5" t="s">
        <v>11</v>
      </c>
      <c r="F89" s="6"/>
    </row>
    <row r="90" ht="25" customHeight="1" spans="1:6">
      <c r="A90" s="5" t="str">
        <f>"91682026051920471139370"</f>
        <v>91682026051920471139370</v>
      </c>
      <c r="B90" s="5" t="s">
        <v>8</v>
      </c>
      <c r="C90" s="5" t="s">
        <v>9</v>
      </c>
      <c r="D90" s="5" t="s">
        <v>98</v>
      </c>
      <c r="E90" s="5" t="s">
        <v>11</v>
      </c>
      <c r="F90" s="6"/>
    </row>
    <row r="91" ht="25" customHeight="1" spans="1:6">
      <c r="A91" s="5" t="str">
        <f>"91682026051917535838826"</f>
        <v>91682026051917535838826</v>
      </c>
      <c r="B91" s="5" t="s">
        <v>8</v>
      </c>
      <c r="C91" s="5" t="s">
        <v>9</v>
      </c>
      <c r="D91" s="5" t="s">
        <v>99</v>
      </c>
      <c r="E91" s="5" t="s">
        <v>11</v>
      </c>
      <c r="F91" s="6"/>
    </row>
    <row r="92" ht="25" customHeight="1" spans="1:6">
      <c r="A92" s="5" t="str">
        <f>"91682026052410432250299"</f>
        <v>91682026052410432250299</v>
      </c>
      <c r="B92" s="5" t="s">
        <v>8</v>
      </c>
      <c r="C92" s="5" t="s">
        <v>9</v>
      </c>
      <c r="D92" s="5" t="s">
        <v>100</v>
      </c>
      <c r="E92" s="5" t="s">
        <v>11</v>
      </c>
      <c r="F92" s="6"/>
    </row>
    <row r="93" ht="25" customHeight="1" spans="1:6">
      <c r="A93" s="5" t="str">
        <f>"91682026052412002250365"</f>
        <v>91682026052412002250365</v>
      </c>
      <c r="B93" s="5" t="s">
        <v>8</v>
      </c>
      <c r="C93" s="5" t="s">
        <v>9</v>
      </c>
      <c r="D93" s="5" t="s">
        <v>101</v>
      </c>
      <c r="E93" s="5" t="s">
        <v>13</v>
      </c>
      <c r="F93" s="6"/>
    </row>
    <row r="94" ht="25" customHeight="1" spans="1:6">
      <c r="A94" s="5" t="str">
        <f>"91682026052317030849476"</f>
        <v>91682026052317030849476</v>
      </c>
      <c r="B94" s="5" t="s">
        <v>8</v>
      </c>
      <c r="C94" s="5" t="s">
        <v>9</v>
      </c>
      <c r="D94" s="5" t="s">
        <v>102</v>
      </c>
      <c r="E94" s="5" t="s">
        <v>11</v>
      </c>
      <c r="F94" s="6"/>
    </row>
    <row r="95" ht="25" customHeight="1" spans="1:6">
      <c r="A95" s="5" t="str">
        <f>"91682026052413473450449"</f>
        <v>91682026052413473450449</v>
      </c>
      <c r="B95" s="5" t="s">
        <v>8</v>
      </c>
      <c r="C95" s="5" t="s">
        <v>9</v>
      </c>
      <c r="D95" s="5" t="s">
        <v>103</v>
      </c>
      <c r="E95" s="5" t="s">
        <v>11</v>
      </c>
      <c r="F95" s="6"/>
    </row>
    <row r="96" ht="25" customHeight="1" spans="1:6">
      <c r="A96" s="5" t="str">
        <f>"91682026052414174250481"</f>
        <v>91682026052414174250481</v>
      </c>
      <c r="B96" s="5" t="s">
        <v>8</v>
      </c>
      <c r="C96" s="5" t="s">
        <v>9</v>
      </c>
      <c r="D96" s="5" t="s">
        <v>104</v>
      </c>
      <c r="E96" s="5" t="s">
        <v>11</v>
      </c>
      <c r="F96" s="6"/>
    </row>
    <row r="97" ht="25" customHeight="1" spans="1:6">
      <c r="A97" s="5" t="str">
        <f>"91682026052416221950600"</f>
        <v>91682026052416221950600</v>
      </c>
      <c r="B97" s="5" t="s">
        <v>8</v>
      </c>
      <c r="C97" s="5" t="s">
        <v>9</v>
      </c>
      <c r="D97" s="5" t="s">
        <v>105</v>
      </c>
      <c r="E97" s="5" t="s">
        <v>11</v>
      </c>
      <c r="F97" s="6"/>
    </row>
    <row r="98" ht="25" customHeight="1" spans="1:6">
      <c r="A98" s="5" t="str">
        <f>"91682026052323083550117"</f>
        <v>91682026052323083550117</v>
      </c>
      <c r="B98" s="5" t="s">
        <v>8</v>
      </c>
      <c r="C98" s="5" t="s">
        <v>9</v>
      </c>
      <c r="D98" s="5" t="s">
        <v>106</v>
      </c>
      <c r="E98" s="5" t="s">
        <v>11</v>
      </c>
      <c r="F98" s="6"/>
    </row>
    <row r="99" ht="25" customHeight="1" spans="1:6">
      <c r="A99" s="5" t="str">
        <f>"91682026052403462450171"</f>
        <v>91682026052403462450171</v>
      </c>
      <c r="B99" s="5" t="s">
        <v>8</v>
      </c>
      <c r="C99" s="5" t="s">
        <v>9</v>
      </c>
      <c r="D99" s="5" t="s">
        <v>107</v>
      </c>
      <c r="E99" s="5" t="s">
        <v>13</v>
      </c>
      <c r="F99" s="6"/>
    </row>
    <row r="100" ht="25" customHeight="1" spans="1:6">
      <c r="A100" s="5" t="str">
        <f>"91682026052417131350650"</f>
        <v>91682026052417131350650</v>
      </c>
      <c r="B100" s="5" t="s">
        <v>8</v>
      </c>
      <c r="C100" s="5" t="s">
        <v>9</v>
      </c>
      <c r="D100" s="5" t="s">
        <v>108</v>
      </c>
      <c r="E100" s="5" t="s">
        <v>11</v>
      </c>
      <c r="F100" s="6"/>
    </row>
    <row r="101" ht="25" customHeight="1" spans="1:6">
      <c r="A101" s="5" t="str">
        <f>"91682026051710351729665"</f>
        <v>91682026051710351729665</v>
      </c>
      <c r="B101" s="5" t="s">
        <v>8</v>
      </c>
      <c r="C101" s="5" t="s">
        <v>9</v>
      </c>
      <c r="D101" s="5" t="s">
        <v>109</v>
      </c>
      <c r="E101" s="5" t="s">
        <v>11</v>
      </c>
      <c r="F101" s="6"/>
    </row>
    <row r="102" ht="25" customHeight="1" spans="1:6">
      <c r="A102" s="5" t="str">
        <f>"91682026052418153850698"</f>
        <v>91682026052418153850698</v>
      </c>
      <c r="B102" s="5" t="s">
        <v>8</v>
      </c>
      <c r="C102" s="5" t="s">
        <v>9</v>
      </c>
      <c r="D102" s="5" t="s">
        <v>110</v>
      </c>
      <c r="E102" s="5" t="s">
        <v>11</v>
      </c>
      <c r="F102" s="6"/>
    </row>
    <row r="103" ht="25" customHeight="1" spans="1:6">
      <c r="A103" s="5" t="str">
        <f>"91682026052418590750730"</f>
        <v>91682026052418590750730</v>
      </c>
      <c r="B103" s="5" t="s">
        <v>8</v>
      </c>
      <c r="C103" s="5" t="s">
        <v>9</v>
      </c>
      <c r="D103" s="5" t="s">
        <v>111</v>
      </c>
      <c r="E103" s="5" t="s">
        <v>11</v>
      </c>
      <c r="F103" s="6"/>
    </row>
    <row r="104" ht="25" customHeight="1" spans="1:6">
      <c r="A104" s="5" t="str">
        <f>"91682026052418440950716"</f>
        <v>91682026052418440950716</v>
      </c>
      <c r="B104" s="5" t="s">
        <v>8</v>
      </c>
      <c r="C104" s="5" t="s">
        <v>9</v>
      </c>
      <c r="D104" s="5" t="s">
        <v>112</v>
      </c>
      <c r="E104" s="5" t="s">
        <v>11</v>
      </c>
      <c r="F104" s="6"/>
    </row>
    <row r="105" ht="25" customHeight="1" spans="1:6">
      <c r="A105" s="5" t="str">
        <f>"91682026052420323650804"</f>
        <v>91682026052420323650804</v>
      </c>
      <c r="B105" s="5" t="s">
        <v>8</v>
      </c>
      <c r="C105" s="5" t="s">
        <v>9</v>
      </c>
      <c r="D105" s="5" t="s">
        <v>113</v>
      </c>
      <c r="E105" s="5" t="s">
        <v>11</v>
      </c>
      <c r="F105" s="6"/>
    </row>
    <row r="106" ht="25" customHeight="1" spans="1:6">
      <c r="A106" s="5" t="str">
        <f>"91682026052321202750015"</f>
        <v>91682026052321202750015</v>
      </c>
      <c r="B106" s="5" t="s">
        <v>8</v>
      </c>
      <c r="C106" s="5" t="s">
        <v>9</v>
      </c>
      <c r="D106" s="5" t="s">
        <v>114</v>
      </c>
      <c r="E106" s="5" t="s">
        <v>11</v>
      </c>
      <c r="F106" s="6"/>
    </row>
    <row r="107" ht="25" customHeight="1" spans="1:6">
      <c r="A107" s="5" t="str">
        <f>"91682026052013213541146"</f>
        <v>91682026052013213541146</v>
      </c>
      <c r="B107" s="5" t="s">
        <v>8</v>
      </c>
      <c r="C107" s="5" t="s">
        <v>9</v>
      </c>
      <c r="D107" s="5" t="s">
        <v>115</v>
      </c>
      <c r="E107" s="5" t="s">
        <v>11</v>
      </c>
      <c r="F107" s="6"/>
    </row>
    <row r="108" ht="25" customHeight="1" spans="1:6">
      <c r="A108" s="5" t="str">
        <f>"91682026052420493650817"</f>
        <v>91682026052420493650817</v>
      </c>
      <c r="B108" s="5" t="s">
        <v>8</v>
      </c>
      <c r="C108" s="5" t="s">
        <v>9</v>
      </c>
      <c r="D108" s="5" t="s">
        <v>116</v>
      </c>
      <c r="E108" s="5" t="s">
        <v>11</v>
      </c>
      <c r="F108" s="6"/>
    </row>
    <row r="109" ht="25" customHeight="1" spans="1:6">
      <c r="A109" s="5" t="str">
        <f>"91682026052422201450895"</f>
        <v>91682026052422201450895</v>
      </c>
      <c r="B109" s="5" t="s">
        <v>8</v>
      </c>
      <c r="C109" s="5" t="s">
        <v>9</v>
      </c>
      <c r="D109" s="5" t="s">
        <v>117</v>
      </c>
      <c r="E109" s="5" t="s">
        <v>11</v>
      </c>
      <c r="F109" s="6"/>
    </row>
    <row r="110" ht="25" customHeight="1" spans="1:6">
      <c r="A110" s="5" t="str">
        <f>"91682026052421500750869"</f>
        <v>91682026052421500750869</v>
      </c>
      <c r="B110" s="5" t="s">
        <v>8</v>
      </c>
      <c r="C110" s="5" t="s">
        <v>9</v>
      </c>
      <c r="D110" s="5" t="s">
        <v>118</v>
      </c>
      <c r="E110" s="5" t="s">
        <v>11</v>
      </c>
      <c r="F110" s="6"/>
    </row>
    <row r="111" ht="25" customHeight="1" spans="1:6">
      <c r="A111" s="5" t="str">
        <f>"91682026052422465850924"</f>
        <v>91682026052422465850924</v>
      </c>
      <c r="B111" s="5" t="s">
        <v>8</v>
      </c>
      <c r="C111" s="5" t="s">
        <v>9</v>
      </c>
      <c r="D111" s="5" t="s">
        <v>119</v>
      </c>
      <c r="E111" s="5" t="s">
        <v>11</v>
      </c>
      <c r="F111" s="6"/>
    </row>
    <row r="112" ht="25" customHeight="1" spans="1:6">
      <c r="A112" s="5" t="str">
        <f>"91682026052423550750972"</f>
        <v>91682026052423550750972</v>
      </c>
      <c r="B112" s="5" t="s">
        <v>8</v>
      </c>
      <c r="C112" s="5" t="s">
        <v>9</v>
      </c>
      <c r="D112" s="5" t="s">
        <v>120</v>
      </c>
      <c r="E112" s="5" t="s">
        <v>11</v>
      </c>
      <c r="F112" s="6"/>
    </row>
    <row r="113" ht="25" customHeight="1" spans="1:6">
      <c r="A113" s="5" t="str">
        <f>"91682026052500475750986"</f>
        <v>91682026052500475750986</v>
      </c>
      <c r="B113" s="5" t="s">
        <v>8</v>
      </c>
      <c r="C113" s="5" t="s">
        <v>9</v>
      </c>
      <c r="D113" s="5" t="s">
        <v>121</v>
      </c>
      <c r="E113" s="5" t="s">
        <v>11</v>
      </c>
      <c r="F113" s="6"/>
    </row>
    <row r="114" ht="25" customHeight="1" spans="1:6">
      <c r="A114" s="5" t="str">
        <f>"91682026052501085050993"</f>
        <v>91682026052501085050993</v>
      </c>
      <c r="B114" s="5" t="s">
        <v>8</v>
      </c>
      <c r="C114" s="5" t="s">
        <v>9</v>
      </c>
      <c r="D114" s="5" t="s">
        <v>122</v>
      </c>
      <c r="E114" s="5" t="s">
        <v>11</v>
      </c>
      <c r="F114" s="6"/>
    </row>
    <row r="115" ht="25" customHeight="1" spans="1:6">
      <c r="A115" s="5" t="str">
        <f>"91682026052416404150620"</f>
        <v>91682026052416404150620</v>
      </c>
      <c r="B115" s="5" t="s">
        <v>8</v>
      </c>
      <c r="C115" s="5" t="s">
        <v>9</v>
      </c>
      <c r="D115" s="5" t="s">
        <v>123</v>
      </c>
      <c r="E115" s="5" t="s">
        <v>11</v>
      </c>
      <c r="F115" s="6"/>
    </row>
    <row r="116" ht="25" customHeight="1" spans="1:6">
      <c r="A116" s="5" t="str">
        <f>"91682026052501242250994"</f>
        <v>91682026052501242250994</v>
      </c>
      <c r="B116" s="5" t="s">
        <v>8</v>
      </c>
      <c r="C116" s="5" t="s">
        <v>9</v>
      </c>
      <c r="D116" s="5" t="s">
        <v>124</v>
      </c>
      <c r="E116" s="5" t="s">
        <v>11</v>
      </c>
      <c r="F116" s="6"/>
    </row>
    <row r="117" ht="25" customHeight="1" spans="1:6">
      <c r="A117" s="5" t="str">
        <f>"91682026052501450550998"</f>
        <v>91682026052501450550998</v>
      </c>
      <c r="B117" s="5" t="s">
        <v>8</v>
      </c>
      <c r="C117" s="5" t="s">
        <v>9</v>
      </c>
      <c r="D117" s="5" t="s">
        <v>125</v>
      </c>
      <c r="E117" s="5" t="s">
        <v>11</v>
      </c>
      <c r="F117" s="6"/>
    </row>
    <row r="118" ht="25" customHeight="1" spans="1:6">
      <c r="A118" s="5" t="str">
        <f>"91682026052501434550997"</f>
        <v>91682026052501434550997</v>
      </c>
      <c r="B118" s="5" t="s">
        <v>8</v>
      </c>
      <c r="C118" s="5" t="s">
        <v>9</v>
      </c>
      <c r="D118" s="5" t="s">
        <v>126</v>
      </c>
      <c r="E118" s="5" t="s">
        <v>11</v>
      </c>
      <c r="F118" s="6"/>
    </row>
    <row r="119" ht="25" customHeight="1" spans="1:6">
      <c r="A119" s="5" t="str">
        <f>"91682026052507485651015"</f>
        <v>91682026052507485651015</v>
      </c>
      <c r="B119" s="5" t="s">
        <v>8</v>
      </c>
      <c r="C119" s="5" t="s">
        <v>9</v>
      </c>
      <c r="D119" s="5" t="s">
        <v>127</v>
      </c>
      <c r="E119" s="5" t="s">
        <v>11</v>
      </c>
      <c r="F119" s="6"/>
    </row>
    <row r="120" ht="25" customHeight="1" spans="1:6">
      <c r="A120" s="5" t="str">
        <f>"91682026052508140951033"</f>
        <v>91682026052508140951033</v>
      </c>
      <c r="B120" s="5" t="s">
        <v>8</v>
      </c>
      <c r="C120" s="5" t="s">
        <v>9</v>
      </c>
      <c r="D120" s="5" t="s">
        <v>128</v>
      </c>
      <c r="E120" s="5" t="s">
        <v>11</v>
      </c>
      <c r="F120" s="6"/>
    </row>
    <row r="121" ht="25" customHeight="1" spans="1:6">
      <c r="A121" s="5" t="str">
        <f>"91682026052508300851056"</f>
        <v>91682026052508300851056</v>
      </c>
      <c r="B121" s="5" t="s">
        <v>8</v>
      </c>
      <c r="C121" s="5" t="s">
        <v>9</v>
      </c>
      <c r="D121" s="5" t="s">
        <v>129</v>
      </c>
      <c r="E121" s="5" t="s">
        <v>11</v>
      </c>
      <c r="F121" s="6"/>
    </row>
    <row r="122" ht="25" customHeight="1" spans="1:6">
      <c r="A122" s="5" t="str">
        <f>"91682026052509051751268"</f>
        <v>91682026052509051751268</v>
      </c>
      <c r="B122" s="5" t="s">
        <v>8</v>
      </c>
      <c r="C122" s="5" t="s">
        <v>9</v>
      </c>
      <c r="D122" s="5" t="s">
        <v>130</v>
      </c>
      <c r="E122" s="5" t="s">
        <v>11</v>
      </c>
      <c r="F122" s="6"/>
    </row>
    <row r="123" ht="25" customHeight="1" spans="1:6">
      <c r="A123" s="5" t="str">
        <f>"91682026052500472850984"</f>
        <v>91682026052500472850984</v>
      </c>
      <c r="B123" s="5" t="s">
        <v>8</v>
      </c>
      <c r="C123" s="5" t="s">
        <v>9</v>
      </c>
      <c r="D123" s="5" t="s">
        <v>131</v>
      </c>
      <c r="E123" s="5" t="s">
        <v>11</v>
      </c>
      <c r="F123" s="6"/>
    </row>
    <row r="124" ht="25" customHeight="1" spans="1:6">
      <c r="A124" s="5" t="str">
        <f>"91682026052509484551972"</f>
        <v>91682026052509484551972</v>
      </c>
      <c r="B124" s="5" t="s">
        <v>8</v>
      </c>
      <c r="C124" s="5" t="s">
        <v>9</v>
      </c>
      <c r="D124" s="5" t="s">
        <v>132</v>
      </c>
      <c r="E124" s="5" t="s">
        <v>11</v>
      </c>
      <c r="F124" s="6"/>
    </row>
    <row r="125" ht="25" customHeight="1" spans="1:6">
      <c r="A125" s="5" t="str">
        <f>"91682026052508440851082"</f>
        <v>91682026052508440851082</v>
      </c>
      <c r="B125" s="5" t="s">
        <v>8</v>
      </c>
      <c r="C125" s="5" t="s">
        <v>9</v>
      </c>
      <c r="D125" s="5" t="s">
        <v>133</v>
      </c>
      <c r="E125" s="5" t="s">
        <v>11</v>
      </c>
      <c r="F125" s="6"/>
    </row>
    <row r="126" ht="25" customHeight="1" spans="1:6">
      <c r="A126" s="5" t="str">
        <f>"91682026052510054252220"</f>
        <v>91682026052510054252220</v>
      </c>
      <c r="B126" s="5" t="s">
        <v>8</v>
      </c>
      <c r="C126" s="5" t="s">
        <v>9</v>
      </c>
      <c r="D126" s="5" t="s">
        <v>134</v>
      </c>
      <c r="E126" s="5" t="s">
        <v>11</v>
      </c>
      <c r="F126" s="6"/>
    </row>
    <row r="127" ht="25" customHeight="1" spans="1:6">
      <c r="A127" s="5" t="str">
        <f>"91682026052418443750718"</f>
        <v>91682026052418443750718</v>
      </c>
      <c r="B127" s="5" t="s">
        <v>8</v>
      </c>
      <c r="C127" s="5" t="s">
        <v>9</v>
      </c>
      <c r="D127" s="5" t="s">
        <v>135</v>
      </c>
      <c r="E127" s="5" t="s">
        <v>11</v>
      </c>
      <c r="F127" s="6"/>
    </row>
    <row r="128" ht="25" customHeight="1" spans="1:6">
      <c r="A128" s="5" t="str">
        <f>"91682026052510135252307"</f>
        <v>91682026052510135252307</v>
      </c>
      <c r="B128" s="5" t="s">
        <v>8</v>
      </c>
      <c r="C128" s="5" t="s">
        <v>9</v>
      </c>
      <c r="D128" s="5" t="s">
        <v>136</v>
      </c>
      <c r="E128" s="5" t="s">
        <v>11</v>
      </c>
      <c r="F128" s="6"/>
    </row>
    <row r="129" ht="25" customHeight="1" spans="1:6">
      <c r="A129" s="5" t="str">
        <f>"91682026052511191053027"</f>
        <v>91682026052511191053027</v>
      </c>
      <c r="B129" s="5" t="s">
        <v>8</v>
      </c>
      <c r="C129" s="5" t="s">
        <v>9</v>
      </c>
      <c r="D129" s="5" t="s">
        <v>137</v>
      </c>
      <c r="E129" s="5" t="s">
        <v>11</v>
      </c>
      <c r="F129" s="6"/>
    </row>
    <row r="130" ht="25" customHeight="1" spans="1:6">
      <c r="A130" s="5" t="str">
        <f>"91682026052511475353252"</f>
        <v>91682026052511475353252</v>
      </c>
      <c r="B130" s="5" t="s">
        <v>8</v>
      </c>
      <c r="C130" s="5" t="s">
        <v>9</v>
      </c>
      <c r="D130" s="5" t="s">
        <v>138</v>
      </c>
      <c r="E130" s="5" t="s">
        <v>11</v>
      </c>
      <c r="F130" s="6"/>
    </row>
    <row r="131" ht="25" customHeight="1" spans="1:6">
      <c r="A131" s="5" t="str">
        <f>"91682026052511033252869"</f>
        <v>91682026052511033252869</v>
      </c>
      <c r="B131" s="5" t="s">
        <v>8</v>
      </c>
      <c r="C131" s="5" t="s">
        <v>9</v>
      </c>
      <c r="D131" s="5" t="s">
        <v>139</v>
      </c>
      <c r="E131" s="5" t="s">
        <v>11</v>
      </c>
      <c r="F131" s="6"/>
    </row>
    <row r="132" ht="25" customHeight="1" spans="1:6">
      <c r="A132" s="5" t="str">
        <f>"91682026051611490928884"</f>
        <v>91682026051611490928884</v>
      </c>
      <c r="B132" s="5" t="s">
        <v>140</v>
      </c>
      <c r="C132" s="5" t="s">
        <v>141</v>
      </c>
      <c r="D132" s="5" t="s">
        <v>142</v>
      </c>
      <c r="E132" s="5" t="s">
        <v>13</v>
      </c>
      <c r="F132" s="6"/>
    </row>
    <row r="133" ht="25" customHeight="1" spans="1:6">
      <c r="A133" s="5" t="str">
        <f>"91682026051616155329111"</f>
        <v>91682026051616155329111</v>
      </c>
      <c r="B133" s="5" t="s">
        <v>140</v>
      </c>
      <c r="C133" s="5" t="s">
        <v>141</v>
      </c>
      <c r="D133" s="5" t="s">
        <v>143</v>
      </c>
      <c r="E133" s="5" t="s">
        <v>13</v>
      </c>
      <c r="F133" s="6"/>
    </row>
    <row r="134" ht="25" customHeight="1" spans="1:6">
      <c r="A134" s="5" t="str">
        <f>"91682026051616410829146"</f>
        <v>91682026051616410829146</v>
      </c>
      <c r="B134" s="5" t="s">
        <v>140</v>
      </c>
      <c r="C134" s="5" t="s">
        <v>141</v>
      </c>
      <c r="D134" s="5" t="s">
        <v>144</v>
      </c>
      <c r="E134" s="5" t="s">
        <v>11</v>
      </c>
      <c r="F134" s="6"/>
    </row>
    <row r="135" ht="25" customHeight="1" spans="1:6">
      <c r="A135" s="5" t="str">
        <f>"91682026051617023829163"</f>
        <v>91682026051617023829163</v>
      </c>
      <c r="B135" s="5" t="s">
        <v>140</v>
      </c>
      <c r="C135" s="5" t="s">
        <v>141</v>
      </c>
      <c r="D135" s="5" t="s">
        <v>145</v>
      </c>
      <c r="E135" s="5" t="s">
        <v>11</v>
      </c>
      <c r="F135" s="6"/>
    </row>
    <row r="136" ht="25" customHeight="1" spans="1:6">
      <c r="A136" s="5" t="str">
        <f>"91682026051619052329251"</f>
        <v>91682026051619052329251</v>
      </c>
      <c r="B136" s="5" t="s">
        <v>140</v>
      </c>
      <c r="C136" s="5" t="s">
        <v>141</v>
      </c>
      <c r="D136" s="5" t="s">
        <v>146</v>
      </c>
      <c r="E136" s="5" t="s">
        <v>11</v>
      </c>
      <c r="F136" s="6"/>
    </row>
    <row r="137" ht="25" customHeight="1" spans="1:6">
      <c r="A137" s="5" t="str">
        <f>"91682026051620313529341"</f>
        <v>91682026051620313529341</v>
      </c>
      <c r="B137" s="5" t="s">
        <v>140</v>
      </c>
      <c r="C137" s="5" t="s">
        <v>141</v>
      </c>
      <c r="D137" s="5" t="s">
        <v>147</v>
      </c>
      <c r="E137" s="5" t="s">
        <v>13</v>
      </c>
      <c r="F137" s="6"/>
    </row>
    <row r="138" ht="25" customHeight="1" spans="1:6">
      <c r="A138" s="5" t="str">
        <f>"91682026051620181129319"</f>
        <v>91682026051620181129319</v>
      </c>
      <c r="B138" s="5" t="s">
        <v>140</v>
      </c>
      <c r="C138" s="5" t="s">
        <v>141</v>
      </c>
      <c r="D138" s="5" t="s">
        <v>148</v>
      </c>
      <c r="E138" s="5" t="s">
        <v>11</v>
      </c>
      <c r="F138" s="6"/>
    </row>
    <row r="139" ht="25" customHeight="1" spans="1:6">
      <c r="A139" s="5" t="str">
        <f>"91682026051620533629364"</f>
        <v>91682026051620533629364</v>
      </c>
      <c r="B139" s="5" t="s">
        <v>140</v>
      </c>
      <c r="C139" s="5" t="s">
        <v>141</v>
      </c>
      <c r="D139" s="5" t="s">
        <v>149</v>
      </c>
      <c r="E139" s="5" t="s">
        <v>11</v>
      </c>
      <c r="F139" s="6"/>
    </row>
    <row r="140" ht="25" customHeight="1" spans="1:6">
      <c r="A140" s="5" t="str">
        <f>"91682026051711065529698"</f>
        <v>91682026051711065529698</v>
      </c>
      <c r="B140" s="5" t="s">
        <v>140</v>
      </c>
      <c r="C140" s="5" t="s">
        <v>141</v>
      </c>
      <c r="D140" s="5" t="s">
        <v>150</v>
      </c>
      <c r="E140" s="5" t="s">
        <v>11</v>
      </c>
      <c r="F140" s="6"/>
    </row>
    <row r="141" ht="25" customHeight="1" spans="1:6">
      <c r="A141" s="5" t="str">
        <f>"91682026051711573629747"</f>
        <v>91682026051711573629747</v>
      </c>
      <c r="B141" s="5" t="s">
        <v>140</v>
      </c>
      <c r="C141" s="5" t="s">
        <v>141</v>
      </c>
      <c r="D141" s="5" t="s">
        <v>151</v>
      </c>
      <c r="E141" s="5" t="s">
        <v>11</v>
      </c>
      <c r="F141" s="6"/>
    </row>
    <row r="142" ht="25" customHeight="1" spans="1:6">
      <c r="A142" s="5" t="str">
        <f>"91682026051712235129768"</f>
        <v>91682026051712235129768</v>
      </c>
      <c r="B142" s="5" t="s">
        <v>140</v>
      </c>
      <c r="C142" s="5" t="s">
        <v>141</v>
      </c>
      <c r="D142" s="5" t="s">
        <v>152</v>
      </c>
      <c r="E142" s="5" t="s">
        <v>11</v>
      </c>
      <c r="F142" s="6"/>
    </row>
    <row r="143" ht="25" customHeight="1" spans="1:6">
      <c r="A143" s="5" t="str">
        <f>"91682026051716014529932"</f>
        <v>91682026051716014529932</v>
      </c>
      <c r="B143" s="5" t="s">
        <v>140</v>
      </c>
      <c r="C143" s="5" t="s">
        <v>141</v>
      </c>
      <c r="D143" s="5" t="s">
        <v>153</v>
      </c>
      <c r="E143" s="5" t="s">
        <v>11</v>
      </c>
      <c r="F143" s="6"/>
    </row>
    <row r="144" ht="25" customHeight="1" spans="1:6">
      <c r="A144" s="5" t="str">
        <f>"91682026051718431430079"</f>
        <v>91682026051718431430079</v>
      </c>
      <c r="B144" s="5" t="s">
        <v>140</v>
      </c>
      <c r="C144" s="5" t="s">
        <v>141</v>
      </c>
      <c r="D144" s="5" t="s">
        <v>154</v>
      </c>
      <c r="E144" s="5" t="s">
        <v>13</v>
      </c>
      <c r="F144" s="6"/>
    </row>
    <row r="145" ht="25" customHeight="1" spans="1:6">
      <c r="A145" s="5" t="str">
        <f>"91682026051615143129040"</f>
        <v>91682026051615143129040</v>
      </c>
      <c r="B145" s="5" t="s">
        <v>140</v>
      </c>
      <c r="C145" s="5" t="s">
        <v>141</v>
      </c>
      <c r="D145" s="5" t="s">
        <v>155</v>
      </c>
      <c r="E145" s="5" t="s">
        <v>11</v>
      </c>
      <c r="F145" s="6"/>
    </row>
    <row r="146" ht="25" customHeight="1" spans="1:6">
      <c r="A146" s="5" t="str">
        <f>"91682026051722273130376"</f>
        <v>91682026051722273130376</v>
      </c>
      <c r="B146" s="5" t="s">
        <v>140</v>
      </c>
      <c r="C146" s="5" t="s">
        <v>141</v>
      </c>
      <c r="D146" s="5" t="s">
        <v>156</v>
      </c>
      <c r="E146" s="5" t="s">
        <v>11</v>
      </c>
      <c r="F146" s="6"/>
    </row>
    <row r="147" ht="25" customHeight="1" spans="1:6">
      <c r="A147" s="5" t="str">
        <f>"91682026051722202930366"</f>
        <v>91682026051722202930366</v>
      </c>
      <c r="B147" s="5" t="s">
        <v>140</v>
      </c>
      <c r="C147" s="5" t="s">
        <v>141</v>
      </c>
      <c r="D147" s="5" t="s">
        <v>157</v>
      </c>
      <c r="E147" s="5" t="s">
        <v>11</v>
      </c>
      <c r="F147" s="6"/>
    </row>
    <row r="148" ht="25" customHeight="1" spans="1:6">
      <c r="A148" s="5" t="str">
        <f>"91682026051723383430448"</f>
        <v>91682026051723383430448</v>
      </c>
      <c r="B148" s="5" t="s">
        <v>140</v>
      </c>
      <c r="C148" s="5" t="s">
        <v>141</v>
      </c>
      <c r="D148" s="5" t="s">
        <v>158</v>
      </c>
      <c r="E148" s="5" t="s">
        <v>11</v>
      </c>
      <c r="F148" s="6"/>
    </row>
    <row r="149" ht="25" customHeight="1" spans="1:6">
      <c r="A149" s="5" t="str">
        <f>"91682026051723425530450"</f>
        <v>91682026051723425530450</v>
      </c>
      <c r="B149" s="5" t="s">
        <v>140</v>
      </c>
      <c r="C149" s="5" t="s">
        <v>141</v>
      </c>
      <c r="D149" s="5" t="s">
        <v>159</v>
      </c>
      <c r="E149" s="5" t="s">
        <v>11</v>
      </c>
      <c r="F149" s="6"/>
    </row>
    <row r="150" ht="25" customHeight="1" spans="1:6">
      <c r="A150" s="5" t="str">
        <f>"91682026051808495530578"</f>
        <v>91682026051808495530578</v>
      </c>
      <c r="B150" s="5" t="s">
        <v>140</v>
      </c>
      <c r="C150" s="5" t="s">
        <v>141</v>
      </c>
      <c r="D150" s="5" t="s">
        <v>160</v>
      </c>
      <c r="E150" s="5" t="s">
        <v>11</v>
      </c>
      <c r="F150" s="6"/>
    </row>
    <row r="151" ht="25" customHeight="1" spans="1:6">
      <c r="A151" s="5" t="str">
        <f>"91682026051808450430569"</f>
        <v>91682026051808450430569</v>
      </c>
      <c r="B151" s="5" t="s">
        <v>140</v>
      </c>
      <c r="C151" s="5" t="s">
        <v>141</v>
      </c>
      <c r="D151" s="5" t="s">
        <v>161</v>
      </c>
      <c r="E151" s="5" t="s">
        <v>11</v>
      </c>
      <c r="F151" s="6"/>
    </row>
    <row r="152" ht="25" customHeight="1" spans="1:6">
      <c r="A152" s="5" t="str">
        <f>"91682026051810402931789"</f>
        <v>91682026051810402931789</v>
      </c>
      <c r="B152" s="5" t="s">
        <v>140</v>
      </c>
      <c r="C152" s="5" t="s">
        <v>141</v>
      </c>
      <c r="D152" s="5" t="s">
        <v>162</v>
      </c>
      <c r="E152" s="5" t="s">
        <v>11</v>
      </c>
      <c r="F152" s="6"/>
    </row>
    <row r="153" ht="25" customHeight="1" spans="1:6">
      <c r="A153" s="5" t="str">
        <f>"91682026051811033431984"</f>
        <v>91682026051811033431984</v>
      </c>
      <c r="B153" s="5" t="s">
        <v>140</v>
      </c>
      <c r="C153" s="5" t="s">
        <v>141</v>
      </c>
      <c r="D153" s="5" t="s">
        <v>163</v>
      </c>
      <c r="E153" s="5" t="s">
        <v>13</v>
      </c>
      <c r="F153" s="6"/>
    </row>
    <row r="154" ht="25" customHeight="1" spans="1:6">
      <c r="A154" s="5" t="str">
        <f>"91682026051812411532667"</f>
        <v>91682026051812411532667</v>
      </c>
      <c r="B154" s="5" t="s">
        <v>140</v>
      </c>
      <c r="C154" s="5" t="s">
        <v>141</v>
      </c>
      <c r="D154" s="5" t="s">
        <v>164</v>
      </c>
      <c r="E154" s="5" t="s">
        <v>11</v>
      </c>
      <c r="F154" s="6"/>
    </row>
    <row r="155" ht="25" customHeight="1" spans="1:6">
      <c r="A155" s="5" t="str">
        <f>"91682026051815135633623"</f>
        <v>91682026051815135633623</v>
      </c>
      <c r="B155" s="5" t="s">
        <v>140</v>
      </c>
      <c r="C155" s="5" t="s">
        <v>141</v>
      </c>
      <c r="D155" s="5" t="s">
        <v>165</v>
      </c>
      <c r="E155" s="5" t="s">
        <v>13</v>
      </c>
      <c r="F155" s="6"/>
    </row>
    <row r="156" ht="25" customHeight="1" spans="1:6">
      <c r="A156" s="5" t="str">
        <f>"91682026051815455933828"</f>
        <v>91682026051815455933828</v>
      </c>
      <c r="B156" s="5" t="s">
        <v>140</v>
      </c>
      <c r="C156" s="5" t="s">
        <v>141</v>
      </c>
      <c r="D156" s="5" t="s">
        <v>166</v>
      </c>
      <c r="E156" s="5" t="s">
        <v>11</v>
      </c>
      <c r="F156" s="6"/>
    </row>
    <row r="157" ht="25" customHeight="1" spans="1:6">
      <c r="A157" s="5" t="str">
        <f>"91682026051816311834099"</f>
        <v>91682026051816311834099</v>
      </c>
      <c r="B157" s="5" t="s">
        <v>140</v>
      </c>
      <c r="C157" s="5" t="s">
        <v>141</v>
      </c>
      <c r="D157" s="5" t="s">
        <v>167</v>
      </c>
      <c r="E157" s="5" t="s">
        <v>13</v>
      </c>
      <c r="F157" s="6"/>
    </row>
    <row r="158" ht="25" customHeight="1" spans="1:6">
      <c r="A158" s="5" t="str">
        <f>"91682026051816531534210"</f>
        <v>91682026051816531534210</v>
      </c>
      <c r="B158" s="5" t="s">
        <v>140</v>
      </c>
      <c r="C158" s="5" t="s">
        <v>141</v>
      </c>
      <c r="D158" s="5" t="s">
        <v>168</v>
      </c>
      <c r="E158" s="5" t="s">
        <v>11</v>
      </c>
      <c r="F158" s="6"/>
    </row>
    <row r="159" ht="25" customHeight="1" spans="1:6">
      <c r="A159" s="5" t="str">
        <f>"91682026051817105634291"</f>
        <v>91682026051817105634291</v>
      </c>
      <c r="B159" s="5" t="s">
        <v>140</v>
      </c>
      <c r="C159" s="5" t="s">
        <v>141</v>
      </c>
      <c r="D159" s="5" t="s">
        <v>169</v>
      </c>
      <c r="E159" s="5" t="s">
        <v>11</v>
      </c>
      <c r="F159" s="6"/>
    </row>
    <row r="160" ht="25" customHeight="1" spans="1:6">
      <c r="A160" s="5" t="str">
        <f>"91682026051818155134557"</f>
        <v>91682026051818155134557</v>
      </c>
      <c r="B160" s="5" t="s">
        <v>140</v>
      </c>
      <c r="C160" s="5" t="s">
        <v>141</v>
      </c>
      <c r="D160" s="5" t="s">
        <v>170</v>
      </c>
      <c r="E160" s="5" t="s">
        <v>11</v>
      </c>
      <c r="F160" s="6"/>
    </row>
    <row r="161" ht="25" customHeight="1" spans="1:6">
      <c r="A161" s="5" t="str">
        <f>"91682026051818275534606"</f>
        <v>91682026051818275534606</v>
      </c>
      <c r="B161" s="5" t="s">
        <v>140</v>
      </c>
      <c r="C161" s="5" t="s">
        <v>141</v>
      </c>
      <c r="D161" s="5" t="s">
        <v>171</v>
      </c>
      <c r="E161" s="5" t="s">
        <v>11</v>
      </c>
      <c r="F161" s="6"/>
    </row>
    <row r="162" ht="25" customHeight="1" spans="1:6">
      <c r="A162" s="5" t="str">
        <f>"91682026051818264134602"</f>
        <v>91682026051818264134602</v>
      </c>
      <c r="B162" s="5" t="s">
        <v>140</v>
      </c>
      <c r="C162" s="5" t="s">
        <v>141</v>
      </c>
      <c r="D162" s="5" t="s">
        <v>172</v>
      </c>
      <c r="E162" s="5" t="s">
        <v>11</v>
      </c>
      <c r="F162" s="6"/>
    </row>
    <row r="163" ht="25" customHeight="1" spans="1:6">
      <c r="A163" s="5" t="str">
        <f>"91682026051819223334831"</f>
        <v>91682026051819223334831</v>
      </c>
      <c r="B163" s="5" t="s">
        <v>140</v>
      </c>
      <c r="C163" s="5" t="s">
        <v>141</v>
      </c>
      <c r="D163" s="5" t="s">
        <v>173</v>
      </c>
      <c r="E163" s="5" t="s">
        <v>11</v>
      </c>
      <c r="F163" s="6"/>
    </row>
    <row r="164" ht="25" customHeight="1" spans="1:6">
      <c r="A164" s="5" t="str">
        <f>"91682026051820234435124"</f>
        <v>91682026051820234435124</v>
      </c>
      <c r="B164" s="5" t="s">
        <v>140</v>
      </c>
      <c r="C164" s="5" t="s">
        <v>141</v>
      </c>
      <c r="D164" s="5" t="s">
        <v>174</v>
      </c>
      <c r="E164" s="5" t="s">
        <v>11</v>
      </c>
      <c r="F164" s="6"/>
    </row>
    <row r="165" ht="25" customHeight="1" spans="1:6">
      <c r="A165" s="5" t="str">
        <f>"91682026051820142435080"</f>
        <v>91682026051820142435080</v>
      </c>
      <c r="B165" s="5" t="s">
        <v>140</v>
      </c>
      <c r="C165" s="5" t="s">
        <v>141</v>
      </c>
      <c r="D165" s="5" t="s">
        <v>175</v>
      </c>
      <c r="E165" s="5" t="s">
        <v>11</v>
      </c>
      <c r="F165" s="6"/>
    </row>
    <row r="166" ht="25" customHeight="1" spans="1:6">
      <c r="A166" s="5" t="str">
        <f>"91682026051820460735251"</f>
        <v>91682026051820460735251</v>
      </c>
      <c r="B166" s="5" t="s">
        <v>140</v>
      </c>
      <c r="C166" s="5" t="s">
        <v>141</v>
      </c>
      <c r="D166" s="5" t="s">
        <v>176</v>
      </c>
      <c r="E166" s="5" t="s">
        <v>13</v>
      </c>
      <c r="F166" s="6"/>
    </row>
    <row r="167" ht="25" customHeight="1" spans="1:6">
      <c r="A167" s="5" t="str">
        <f>"91682026051819390634907"</f>
        <v>91682026051819390634907</v>
      </c>
      <c r="B167" s="5" t="s">
        <v>140</v>
      </c>
      <c r="C167" s="5" t="s">
        <v>141</v>
      </c>
      <c r="D167" s="5" t="s">
        <v>177</v>
      </c>
      <c r="E167" s="5" t="s">
        <v>11</v>
      </c>
      <c r="F167" s="6"/>
    </row>
    <row r="168" ht="25" customHeight="1" spans="1:6">
      <c r="A168" s="5" t="str">
        <f>"91682026051821300335454"</f>
        <v>91682026051821300335454</v>
      </c>
      <c r="B168" s="5" t="s">
        <v>140</v>
      </c>
      <c r="C168" s="5" t="s">
        <v>141</v>
      </c>
      <c r="D168" s="5" t="s">
        <v>178</v>
      </c>
      <c r="E168" s="5" t="s">
        <v>11</v>
      </c>
      <c r="F168" s="6"/>
    </row>
    <row r="169" ht="25" customHeight="1" spans="1:6">
      <c r="A169" s="5" t="str">
        <f>"91682026051821532635547"</f>
        <v>91682026051821532635547</v>
      </c>
      <c r="B169" s="5" t="s">
        <v>140</v>
      </c>
      <c r="C169" s="5" t="s">
        <v>141</v>
      </c>
      <c r="D169" s="5" t="s">
        <v>179</v>
      </c>
      <c r="E169" s="5" t="s">
        <v>11</v>
      </c>
      <c r="F169" s="6"/>
    </row>
    <row r="170" ht="25" customHeight="1" spans="1:6">
      <c r="A170" s="5" t="str">
        <f>"91682026051822202435645"</f>
        <v>91682026051822202435645</v>
      </c>
      <c r="B170" s="5" t="s">
        <v>140</v>
      </c>
      <c r="C170" s="5" t="s">
        <v>141</v>
      </c>
      <c r="D170" s="5" t="s">
        <v>180</v>
      </c>
      <c r="E170" s="5" t="s">
        <v>13</v>
      </c>
      <c r="F170" s="6"/>
    </row>
    <row r="171" ht="25" customHeight="1" spans="1:6">
      <c r="A171" s="5" t="str">
        <f>"91682026051620264229333"</f>
        <v>91682026051620264229333</v>
      </c>
      <c r="B171" s="5" t="s">
        <v>140</v>
      </c>
      <c r="C171" s="5" t="s">
        <v>141</v>
      </c>
      <c r="D171" s="5" t="s">
        <v>181</v>
      </c>
      <c r="E171" s="5" t="s">
        <v>13</v>
      </c>
      <c r="F171" s="6"/>
    </row>
    <row r="172" ht="25" customHeight="1" spans="1:6">
      <c r="A172" s="5" t="str">
        <f>"91682026051720594930225"</f>
        <v>91682026051720594930225</v>
      </c>
      <c r="B172" s="5" t="s">
        <v>140</v>
      </c>
      <c r="C172" s="5" t="s">
        <v>141</v>
      </c>
      <c r="D172" s="5" t="s">
        <v>182</v>
      </c>
      <c r="E172" s="5" t="s">
        <v>13</v>
      </c>
      <c r="F172" s="6"/>
    </row>
    <row r="173" ht="25" customHeight="1" spans="1:6">
      <c r="A173" s="5" t="str">
        <f>"91682026051908183636080"</f>
        <v>91682026051908183636080</v>
      </c>
      <c r="B173" s="5" t="s">
        <v>140</v>
      </c>
      <c r="C173" s="5" t="s">
        <v>141</v>
      </c>
      <c r="D173" s="5" t="s">
        <v>183</v>
      </c>
      <c r="E173" s="5" t="s">
        <v>11</v>
      </c>
      <c r="F173" s="6"/>
    </row>
    <row r="174" ht="25" customHeight="1" spans="1:6">
      <c r="A174" s="5" t="str">
        <f>"91682026051908303736220"</f>
        <v>91682026051908303736220</v>
      </c>
      <c r="B174" s="5" t="s">
        <v>140</v>
      </c>
      <c r="C174" s="5" t="s">
        <v>141</v>
      </c>
      <c r="D174" s="5" t="s">
        <v>184</v>
      </c>
      <c r="E174" s="5" t="s">
        <v>11</v>
      </c>
      <c r="F174" s="6"/>
    </row>
    <row r="175" ht="25" customHeight="1" spans="1:6">
      <c r="A175" s="5" t="str">
        <f>"91682026051908340836231"</f>
        <v>91682026051908340836231</v>
      </c>
      <c r="B175" s="5" t="s">
        <v>140</v>
      </c>
      <c r="C175" s="5" t="s">
        <v>141</v>
      </c>
      <c r="D175" s="5" t="s">
        <v>185</v>
      </c>
      <c r="E175" s="5" t="s">
        <v>11</v>
      </c>
      <c r="F175" s="6"/>
    </row>
    <row r="176" ht="25" customHeight="1" spans="1:6">
      <c r="A176" s="5" t="str">
        <f>"91682026051820523935281"</f>
        <v>91682026051820523935281</v>
      </c>
      <c r="B176" s="5" t="s">
        <v>140</v>
      </c>
      <c r="C176" s="5" t="s">
        <v>141</v>
      </c>
      <c r="D176" s="5" t="s">
        <v>186</v>
      </c>
      <c r="E176" s="5" t="s">
        <v>13</v>
      </c>
      <c r="F176" s="6"/>
    </row>
    <row r="177" ht="25" customHeight="1" spans="1:6">
      <c r="A177" s="5" t="str">
        <f>"91682026051910173236780"</f>
        <v>91682026051910173236780</v>
      </c>
      <c r="B177" s="5" t="s">
        <v>140</v>
      </c>
      <c r="C177" s="5" t="s">
        <v>141</v>
      </c>
      <c r="D177" s="5" t="s">
        <v>187</v>
      </c>
      <c r="E177" s="5" t="s">
        <v>11</v>
      </c>
      <c r="F177" s="6"/>
    </row>
    <row r="178" ht="25" customHeight="1" spans="1:6">
      <c r="A178" s="5" t="str">
        <f>"91682026051911403937226"</f>
        <v>91682026051911403937226</v>
      </c>
      <c r="B178" s="5" t="s">
        <v>140</v>
      </c>
      <c r="C178" s="5" t="s">
        <v>141</v>
      </c>
      <c r="D178" s="5" t="s">
        <v>188</v>
      </c>
      <c r="E178" s="5" t="s">
        <v>11</v>
      </c>
      <c r="F178" s="6"/>
    </row>
    <row r="179" ht="25" customHeight="1" spans="1:6">
      <c r="A179" s="5" t="str">
        <f>"91682026051913104037662"</f>
        <v>91682026051913104037662</v>
      </c>
      <c r="B179" s="5" t="s">
        <v>140</v>
      </c>
      <c r="C179" s="5" t="s">
        <v>141</v>
      </c>
      <c r="D179" s="5" t="s">
        <v>189</v>
      </c>
      <c r="E179" s="5" t="s">
        <v>11</v>
      </c>
      <c r="F179" s="6"/>
    </row>
    <row r="180" ht="25" customHeight="1" spans="1:6">
      <c r="A180" s="5" t="str">
        <f>"91682026051914214137923"</f>
        <v>91682026051914214137923</v>
      </c>
      <c r="B180" s="5" t="s">
        <v>140</v>
      </c>
      <c r="C180" s="5" t="s">
        <v>141</v>
      </c>
      <c r="D180" s="5" t="s">
        <v>190</v>
      </c>
      <c r="E180" s="5" t="s">
        <v>11</v>
      </c>
      <c r="F180" s="6"/>
    </row>
    <row r="181" ht="25" customHeight="1" spans="1:6">
      <c r="A181" s="5" t="str">
        <f>"91682026051816281834077"</f>
        <v>91682026051816281834077</v>
      </c>
      <c r="B181" s="5" t="s">
        <v>140</v>
      </c>
      <c r="C181" s="5" t="s">
        <v>141</v>
      </c>
      <c r="D181" s="5" t="s">
        <v>191</v>
      </c>
      <c r="E181" s="5" t="s">
        <v>11</v>
      </c>
      <c r="F181" s="6"/>
    </row>
    <row r="182" ht="25" customHeight="1" spans="1:6">
      <c r="A182" s="5" t="str">
        <f>"91682026051914523638057"</f>
        <v>91682026051914523638057</v>
      </c>
      <c r="B182" s="5" t="s">
        <v>140</v>
      </c>
      <c r="C182" s="5" t="s">
        <v>141</v>
      </c>
      <c r="D182" s="5" t="s">
        <v>192</v>
      </c>
      <c r="E182" s="5" t="s">
        <v>11</v>
      </c>
      <c r="F182" s="6"/>
    </row>
    <row r="183" ht="25" customHeight="1" spans="1:6">
      <c r="A183" s="5" t="str">
        <f>"91682026051915372538274"</f>
        <v>91682026051915372538274</v>
      </c>
      <c r="B183" s="5" t="s">
        <v>140</v>
      </c>
      <c r="C183" s="5" t="s">
        <v>141</v>
      </c>
      <c r="D183" s="5" t="s">
        <v>193</v>
      </c>
      <c r="E183" s="5" t="s">
        <v>11</v>
      </c>
      <c r="F183" s="6"/>
    </row>
    <row r="184" ht="25" customHeight="1" spans="1:6">
      <c r="A184" s="5" t="str">
        <f>"91682026051915400538285"</f>
        <v>91682026051915400538285</v>
      </c>
      <c r="B184" s="5" t="s">
        <v>140</v>
      </c>
      <c r="C184" s="5" t="s">
        <v>141</v>
      </c>
      <c r="D184" s="5" t="s">
        <v>194</v>
      </c>
      <c r="E184" s="5" t="s">
        <v>11</v>
      </c>
      <c r="F184" s="6"/>
    </row>
    <row r="185" ht="25" customHeight="1" spans="1:6">
      <c r="A185" s="5" t="str">
        <f>"91682026051915333738257"</f>
        <v>91682026051915333738257</v>
      </c>
      <c r="B185" s="5" t="s">
        <v>140</v>
      </c>
      <c r="C185" s="5" t="s">
        <v>141</v>
      </c>
      <c r="D185" s="5" t="s">
        <v>195</v>
      </c>
      <c r="E185" s="5" t="s">
        <v>11</v>
      </c>
      <c r="F185" s="6"/>
    </row>
    <row r="186" ht="25" customHeight="1" spans="1:6">
      <c r="A186" s="5" t="str">
        <f>"91682026051917201238735"</f>
        <v>91682026051917201238735</v>
      </c>
      <c r="B186" s="5" t="s">
        <v>140</v>
      </c>
      <c r="C186" s="5" t="s">
        <v>141</v>
      </c>
      <c r="D186" s="5" t="s">
        <v>196</v>
      </c>
      <c r="E186" s="5" t="s">
        <v>11</v>
      </c>
      <c r="F186" s="6"/>
    </row>
    <row r="187" ht="25" customHeight="1" spans="1:6">
      <c r="A187" s="5" t="str">
        <f>"91682026051921214939471"</f>
        <v>91682026051921214939471</v>
      </c>
      <c r="B187" s="5" t="s">
        <v>140</v>
      </c>
      <c r="C187" s="5" t="s">
        <v>141</v>
      </c>
      <c r="D187" s="5" t="s">
        <v>197</v>
      </c>
      <c r="E187" s="5" t="s">
        <v>11</v>
      </c>
      <c r="F187" s="6"/>
    </row>
    <row r="188" ht="25" customHeight="1" spans="1:6">
      <c r="A188" s="5" t="str">
        <f>"91682026051921342539519"</f>
        <v>91682026051921342539519</v>
      </c>
      <c r="B188" s="5" t="s">
        <v>140</v>
      </c>
      <c r="C188" s="5" t="s">
        <v>141</v>
      </c>
      <c r="D188" s="5" t="s">
        <v>198</v>
      </c>
      <c r="E188" s="5" t="s">
        <v>11</v>
      </c>
      <c r="F188" s="6"/>
    </row>
    <row r="189" ht="25" customHeight="1" spans="1:6">
      <c r="A189" s="5" t="str">
        <f>"91682026051922035239592"</f>
        <v>91682026051922035239592</v>
      </c>
      <c r="B189" s="5" t="s">
        <v>140</v>
      </c>
      <c r="C189" s="5" t="s">
        <v>141</v>
      </c>
      <c r="D189" s="5" t="s">
        <v>199</v>
      </c>
      <c r="E189" s="5" t="s">
        <v>11</v>
      </c>
      <c r="F189" s="6"/>
    </row>
    <row r="190" ht="25" customHeight="1" spans="1:6">
      <c r="A190" s="5" t="str">
        <f>"91682026051922420939690"</f>
        <v>91682026051922420939690</v>
      </c>
      <c r="B190" s="5" t="s">
        <v>140</v>
      </c>
      <c r="C190" s="5" t="s">
        <v>141</v>
      </c>
      <c r="D190" s="5" t="s">
        <v>200</v>
      </c>
      <c r="E190" s="5" t="s">
        <v>11</v>
      </c>
      <c r="F190" s="6"/>
    </row>
    <row r="191" ht="25" customHeight="1" spans="1:6">
      <c r="A191" s="5" t="str">
        <f>"91682026051922510239711"</f>
        <v>91682026051922510239711</v>
      </c>
      <c r="B191" s="5" t="s">
        <v>140</v>
      </c>
      <c r="C191" s="5" t="s">
        <v>141</v>
      </c>
      <c r="D191" s="5" t="s">
        <v>201</v>
      </c>
      <c r="E191" s="5" t="s">
        <v>11</v>
      </c>
      <c r="F191" s="6"/>
    </row>
    <row r="192" ht="25" customHeight="1" spans="1:6">
      <c r="A192" s="5" t="str">
        <f>"91682026051923313639786"</f>
        <v>91682026051923313639786</v>
      </c>
      <c r="B192" s="5" t="s">
        <v>140</v>
      </c>
      <c r="C192" s="5" t="s">
        <v>141</v>
      </c>
      <c r="D192" s="5" t="s">
        <v>202</v>
      </c>
      <c r="E192" s="5" t="s">
        <v>11</v>
      </c>
      <c r="F192" s="6"/>
    </row>
    <row r="193" ht="25" customHeight="1" spans="1:6">
      <c r="A193" s="5" t="str">
        <f>"91682026052009440340375"</f>
        <v>91682026052009440340375</v>
      </c>
      <c r="B193" s="5" t="s">
        <v>140</v>
      </c>
      <c r="C193" s="5" t="s">
        <v>141</v>
      </c>
      <c r="D193" s="5" t="s">
        <v>203</v>
      </c>
      <c r="E193" s="5" t="s">
        <v>11</v>
      </c>
      <c r="F193" s="6"/>
    </row>
    <row r="194" ht="25" customHeight="1" spans="1:6">
      <c r="A194" s="5" t="str">
        <f>"91682026052010084640479"</f>
        <v>91682026052010084640479</v>
      </c>
      <c r="B194" s="5" t="s">
        <v>140</v>
      </c>
      <c r="C194" s="5" t="s">
        <v>141</v>
      </c>
      <c r="D194" s="5" t="s">
        <v>187</v>
      </c>
      <c r="E194" s="5" t="s">
        <v>11</v>
      </c>
      <c r="F194" s="6"/>
    </row>
    <row r="195" ht="25" customHeight="1" spans="1:6">
      <c r="A195" s="5" t="str">
        <f>"91682026052010360640605"</f>
        <v>91682026052010360640605</v>
      </c>
      <c r="B195" s="5" t="s">
        <v>140</v>
      </c>
      <c r="C195" s="5" t="s">
        <v>141</v>
      </c>
      <c r="D195" s="5" t="s">
        <v>204</v>
      </c>
      <c r="E195" s="5" t="s">
        <v>11</v>
      </c>
      <c r="F195" s="6"/>
    </row>
    <row r="196" ht="25" customHeight="1" spans="1:6">
      <c r="A196" s="5" t="str">
        <f>"91682026052011395840834"</f>
        <v>91682026052011395840834</v>
      </c>
      <c r="B196" s="5" t="s">
        <v>140</v>
      </c>
      <c r="C196" s="5" t="s">
        <v>141</v>
      </c>
      <c r="D196" s="5" t="s">
        <v>205</v>
      </c>
      <c r="E196" s="5" t="s">
        <v>11</v>
      </c>
      <c r="F196" s="6"/>
    </row>
    <row r="197" ht="25" customHeight="1" spans="1:6">
      <c r="A197" s="5" t="str">
        <f>"91682026052013382541191"</f>
        <v>91682026052013382541191</v>
      </c>
      <c r="B197" s="5" t="s">
        <v>140</v>
      </c>
      <c r="C197" s="5" t="s">
        <v>141</v>
      </c>
      <c r="D197" s="5" t="s">
        <v>206</v>
      </c>
      <c r="E197" s="5" t="s">
        <v>11</v>
      </c>
      <c r="F197" s="6"/>
    </row>
    <row r="198" ht="25" customHeight="1" spans="1:6">
      <c r="A198" s="5" t="str">
        <f>"91682026052013354641183"</f>
        <v>91682026052013354641183</v>
      </c>
      <c r="B198" s="5" t="s">
        <v>140</v>
      </c>
      <c r="C198" s="5" t="s">
        <v>141</v>
      </c>
      <c r="D198" s="5" t="s">
        <v>207</v>
      </c>
      <c r="E198" s="5" t="s">
        <v>11</v>
      </c>
      <c r="F198" s="6"/>
    </row>
    <row r="199" ht="25" customHeight="1" spans="1:6">
      <c r="A199" s="5" t="str">
        <f>"91682026051817020134255"</f>
        <v>91682026051817020134255</v>
      </c>
      <c r="B199" s="5" t="s">
        <v>140</v>
      </c>
      <c r="C199" s="5" t="s">
        <v>141</v>
      </c>
      <c r="D199" s="5" t="s">
        <v>208</v>
      </c>
      <c r="E199" s="5" t="s">
        <v>11</v>
      </c>
      <c r="F199" s="6"/>
    </row>
    <row r="200" ht="25" customHeight="1" spans="1:6">
      <c r="A200" s="5" t="str">
        <f>"91682026052011341340819"</f>
        <v>91682026052011341340819</v>
      </c>
      <c r="B200" s="5" t="s">
        <v>140</v>
      </c>
      <c r="C200" s="5" t="s">
        <v>141</v>
      </c>
      <c r="D200" s="5" t="s">
        <v>209</v>
      </c>
      <c r="E200" s="5" t="s">
        <v>11</v>
      </c>
      <c r="F200" s="6"/>
    </row>
    <row r="201" ht="25" customHeight="1" spans="1:6">
      <c r="A201" s="5" t="str">
        <f>"91682026052021115642436"</f>
        <v>91682026052021115642436</v>
      </c>
      <c r="B201" s="5" t="s">
        <v>140</v>
      </c>
      <c r="C201" s="5" t="s">
        <v>141</v>
      </c>
      <c r="D201" s="5" t="s">
        <v>210</v>
      </c>
      <c r="E201" s="5" t="s">
        <v>11</v>
      </c>
      <c r="F201" s="6"/>
    </row>
    <row r="202" ht="25" customHeight="1" spans="1:6">
      <c r="A202" s="5" t="str">
        <f>"91682026052022164042587"</f>
        <v>91682026052022164042587</v>
      </c>
      <c r="B202" s="5" t="s">
        <v>140</v>
      </c>
      <c r="C202" s="5" t="s">
        <v>141</v>
      </c>
      <c r="D202" s="5" t="s">
        <v>211</v>
      </c>
      <c r="E202" s="5" t="s">
        <v>11</v>
      </c>
      <c r="F202" s="6"/>
    </row>
    <row r="203" ht="25" customHeight="1" spans="1:6">
      <c r="A203" s="5" t="str">
        <f>"91682026052107480842905"</f>
        <v>91682026052107480842905</v>
      </c>
      <c r="B203" s="5" t="s">
        <v>140</v>
      </c>
      <c r="C203" s="5" t="s">
        <v>141</v>
      </c>
      <c r="D203" s="5" t="s">
        <v>212</v>
      </c>
      <c r="E203" s="5" t="s">
        <v>11</v>
      </c>
      <c r="F203" s="6"/>
    </row>
    <row r="204" ht="25" customHeight="1" spans="1:6">
      <c r="A204" s="5" t="str">
        <f>"91682026052108445242972"</f>
        <v>91682026052108445242972</v>
      </c>
      <c r="B204" s="5" t="s">
        <v>140</v>
      </c>
      <c r="C204" s="5" t="s">
        <v>141</v>
      </c>
      <c r="D204" s="5" t="s">
        <v>213</v>
      </c>
      <c r="E204" s="5" t="s">
        <v>13</v>
      </c>
      <c r="F204" s="6"/>
    </row>
    <row r="205" ht="25" customHeight="1" spans="1:6">
      <c r="A205" s="5" t="str">
        <f>"91682026052108504542987"</f>
        <v>91682026052108504542987</v>
      </c>
      <c r="B205" s="5" t="s">
        <v>140</v>
      </c>
      <c r="C205" s="5" t="s">
        <v>141</v>
      </c>
      <c r="D205" s="5" t="s">
        <v>214</v>
      </c>
      <c r="E205" s="5" t="s">
        <v>11</v>
      </c>
      <c r="F205" s="6"/>
    </row>
    <row r="206" ht="25" customHeight="1" spans="1:6">
      <c r="A206" s="5" t="str">
        <f>"91682026052108512842990"</f>
        <v>91682026052108512842990</v>
      </c>
      <c r="B206" s="5" t="s">
        <v>140</v>
      </c>
      <c r="C206" s="5" t="s">
        <v>141</v>
      </c>
      <c r="D206" s="5" t="s">
        <v>215</v>
      </c>
      <c r="E206" s="5" t="s">
        <v>11</v>
      </c>
      <c r="F206" s="6"/>
    </row>
    <row r="207" ht="25" customHeight="1" spans="1:6">
      <c r="A207" s="5" t="str">
        <f>"91682026052109041843035"</f>
        <v>91682026052109041843035</v>
      </c>
      <c r="B207" s="5" t="s">
        <v>140</v>
      </c>
      <c r="C207" s="5" t="s">
        <v>141</v>
      </c>
      <c r="D207" s="5" t="s">
        <v>216</v>
      </c>
      <c r="E207" s="5" t="s">
        <v>13</v>
      </c>
      <c r="F207" s="6"/>
    </row>
    <row r="208" ht="25" customHeight="1" spans="1:6">
      <c r="A208" s="5" t="str">
        <f>"91682026052109461743200"</f>
        <v>91682026052109461743200</v>
      </c>
      <c r="B208" s="5" t="s">
        <v>140</v>
      </c>
      <c r="C208" s="5" t="s">
        <v>141</v>
      </c>
      <c r="D208" s="5" t="s">
        <v>217</v>
      </c>
      <c r="E208" s="5" t="s">
        <v>13</v>
      </c>
      <c r="F208" s="6"/>
    </row>
    <row r="209" ht="25" customHeight="1" spans="1:6">
      <c r="A209" s="5" t="str">
        <f>"91682026052110073543289"</f>
        <v>91682026052110073543289</v>
      </c>
      <c r="B209" s="5" t="s">
        <v>140</v>
      </c>
      <c r="C209" s="5" t="s">
        <v>141</v>
      </c>
      <c r="D209" s="5" t="s">
        <v>218</v>
      </c>
      <c r="E209" s="5" t="s">
        <v>11</v>
      </c>
      <c r="F209" s="6"/>
    </row>
    <row r="210" ht="25" customHeight="1" spans="1:6">
      <c r="A210" s="5" t="str">
        <f>"91682026052112002543736"</f>
        <v>91682026052112002543736</v>
      </c>
      <c r="B210" s="5" t="s">
        <v>140</v>
      </c>
      <c r="C210" s="5" t="s">
        <v>141</v>
      </c>
      <c r="D210" s="5" t="s">
        <v>219</v>
      </c>
      <c r="E210" s="5" t="s">
        <v>13</v>
      </c>
      <c r="F210" s="6"/>
    </row>
    <row r="211" ht="25" customHeight="1" spans="1:6">
      <c r="A211" s="5" t="str">
        <f>"91682026052114495044265"</f>
        <v>91682026052114495044265</v>
      </c>
      <c r="B211" s="5" t="s">
        <v>140</v>
      </c>
      <c r="C211" s="5" t="s">
        <v>141</v>
      </c>
      <c r="D211" s="5" t="s">
        <v>220</v>
      </c>
      <c r="E211" s="5" t="s">
        <v>13</v>
      </c>
      <c r="F211" s="6"/>
    </row>
    <row r="212" ht="25" customHeight="1" spans="1:6">
      <c r="A212" s="5" t="str">
        <f>"91682026052114240344178"</f>
        <v>91682026052114240344178</v>
      </c>
      <c r="B212" s="5" t="s">
        <v>140</v>
      </c>
      <c r="C212" s="5" t="s">
        <v>141</v>
      </c>
      <c r="D212" s="5" t="s">
        <v>221</v>
      </c>
      <c r="E212" s="5" t="s">
        <v>11</v>
      </c>
      <c r="F212" s="6"/>
    </row>
    <row r="213" ht="25" customHeight="1" spans="1:6">
      <c r="A213" s="5" t="str">
        <f>"91682026051921415039538"</f>
        <v>91682026051921415039538</v>
      </c>
      <c r="B213" s="5" t="s">
        <v>140</v>
      </c>
      <c r="C213" s="5" t="s">
        <v>141</v>
      </c>
      <c r="D213" s="5" t="s">
        <v>222</v>
      </c>
      <c r="E213" s="5" t="s">
        <v>13</v>
      </c>
      <c r="F213" s="6"/>
    </row>
    <row r="214" ht="25" customHeight="1" spans="1:6">
      <c r="A214" s="5" t="str">
        <f>"91682026052117561544988"</f>
        <v>91682026052117561544988</v>
      </c>
      <c r="B214" s="5" t="s">
        <v>140</v>
      </c>
      <c r="C214" s="5" t="s">
        <v>141</v>
      </c>
      <c r="D214" s="5" t="s">
        <v>223</v>
      </c>
      <c r="E214" s="5" t="s">
        <v>11</v>
      </c>
      <c r="F214" s="6"/>
    </row>
    <row r="215" ht="25" customHeight="1" spans="1:6">
      <c r="A215" s="5" t="str">
        <f>"91682026052119403245265"</f>
        <v>91682026052119403245265</v>
      </c>
      <c r="B215" s="5" t="s">
        <v>140</v>
      </c>
      <c r="C215" s="5" t="s">
        <v>141</v>
      </c>
      <c r="D215" s="5" t="s">
        <v>224</v>
      </c>
      <c r="E215" s="5" t="s">
        <v>11</v>
      </c>
      <c r="F215" s="6"/>
    </row>
    <row r="216" ht="25" customHeight="1" spans="1:6">
      <c r="A216" s="5" t="str">
        <f>"91682026051811365132240"</f>
        <v>91682026051811365132240</v>
      </c>
      <c r="B216" s="5" t="s">
        <v>140</v>
      </c>
      <c r="C216" s="5" t="s">
        <v>141</v>
      </c>
      <c r="D216" s="5" t="s">
        <v>225</v>
      </c>
      <c r="E216" s="5" t="s">
        <v>13</v>
      </c>
      <c r="F216" s="6"/>
    </row>
    <row r="217" ht="25" customHeight="1" spans="1:6">
      <c r="A217" s="5" t="str">
        <f>"91682026052122074745858"</f>
        <v>91682026052122074745858</v>
      </c>
      <c r="B217" s="5" t="s">
        <v>140</v>
      </c>
      <c r="C217" s="5" t="s">
        <v>141</v>
      </c>
      <c r="D217" s="5" t="s">
        <v>226</v>
      </c>
      <c r="E217" s="5" t="s">
        <v>11</v>
      </c>
      <c r="F217" s="6"/>
    </row>
    <row r="218" ht="25" customHeight="1" spans="1:6">
      <c r="A218" s="5" t="str">
        <f>"91682026052122242845916"</f>
        <v>91682026052122242845916</v>
      </c>
      <c r="B218" s="5" t="s">
        <v>140</v>
      </c>
      <c r="C218" s="5" t="s">
        <v>141</v>
      </c>
      <c r="D218" s="5" t="s">
        <v>227</v>
      </c>
      <c r="E218" s="5" t="s">
        <v>11</v>
      </c>
      <c r="F218" s="6"/>
    </row>
    <row r="219" ht="25" customHeight="1" spans="1:6">
      <c r="A219" s="5" t="str">
        <f>"91682026052122342545953"</f>
        <v>91682026052122342545953</v>
      </c>
      <c r="B219" s="5" t="s">
        <v>140</v>
      </c>
      <c r="C219" s="5" t="s">
        <v>141</v>
      </c>
      <c r="D219" s="5" t="s">
        <v>228</v>
      </c>
      <c r="E219" s="5" t="s">
        <v>11</v>
      </c>
      <c r="F219" s="6"/>
    </row>
    <row r="220" ht="25" customHeight="1" spans="1:6">
      <c r="A220" s="5" t="str">
        <f>"91682026052122481545990"</f>
        <v>91682026052122481545990</v>
      </c>
      <c r="B220" s="5" t="s">
        <v>140</v>
      </c>
      <c r="C220" s="5" t="s">
        <v>141</v>
      </c>
      <c r="D220" s="5" t="s">
        <v>229</v>
      </c>
      <c r="E220" s="5" t="s">
        <v>11</v>
      </c>
      <c r="F220" s="6"/>
    </row>
    <row r="221" ht="25" customHeight="1" spans="1:6">
      <c r="A221" s="5" t="str">
        <f>"91682026052123210246093"</f>
        <v>91682026052123210246093</v>
      </c>
      <c r="B221" s="5" t="s">
        <v>140</v>
      </c>
      <c r="C221" s="5" t="s">
        <v>141</v>
      </c>
      <c r="D221" s="5" t="s">
        <v>230</v>
      </c>
      <c r="E221" s="5" t="s">
        <v>11</v>
      </c>
      <c r="F221" s="6"/>
    </row>
    <row r="222" ht="25" customHeight="1" spans="1:6">
      <c r="A222" s="5" t="str">
        <f>"91682026052023340342757"</f>
        <v>91682026052023340342757</v>
      </c>
      <c r="B222" s="5" t="s">
        <v>140</v>
      </c>
      <c r="C222" s="5" t="s">
        <v>141</v>
      </c>
      <c r="D222" s="5" t="s">
        <v>231</v>
      </c>
      <c r="E222" s="5" t="s">
        <v>11</v>
      </c>
      <c r="F222" s="6"/>
    </row>
    <row r="223" ht="25" customHeight="1" spans="1:6">
      <c r="A223" s="5" t="str">
        <f>"91682026052211223347135"</f>
        <v>91682026052211223347135</v>
      </c>
      <c r="B223" s="5" t="s">
        <v>140</v>
      </c>
      <c r="C223" s="5" t="s">
        <v>141</v>
      </c>
      <c r="D223" s="5" t="s">
        <v>232</v>
      </c>
      <c r="E223" s="5" t="s">
        <v>13</v>
      </c>
      <c r="F223" s="6"/>
    </row>
    <row r="224" ht="25" customHeight="1" spans="1:6">
      <c r="A224" s="5" t="str">
        <f>"91682026052211022347028"</f>
        <v>91682026052211022347028</v>
      </c>
      <c r="B224" s="5" t="s">
        <v>140</v>
      </c>
      <c r="C224" s="5" t="s">
        <v>141</v>
      </c>
      <c r="D224" s="5" t="s">
        <v>233</v>
      </c>
      <c r="E224" s="5" t="s">
        <v>11</v>
      </c>
      <c r="F224" s="6"/>
    </row>
    <row r="225" ht="25" customHeight="1" spans="1:6">
      <c r="A225" s="5" t="str">
        <f>"91682026052211373547193"</f>
        <v>91682026052211373547193</v>
      </c>
      <c r="B225" s="5" t="s">
        <v>140</v>
      </c>
      <c r="C225" s="5" t="s">
        <v>141</v>
      </c>
      <c r="D225" s="5" t="s">
        <v>234</v>
      </c>
      <c r="E225" s="5" t="s">
        <v>11</v>
      </c>
      <c r="F225" s="6"/>
    </row>
    <row r="226" ht="25" customHeight="1" spans="1:6">
      <c r="A226" s="5" t="str">
        <f>"91682026052212121547327"</f>
        <v>91682026052212121547327</v>
      </c>
      <c r="B226" s="5" t="s">
        <v>140</v>
      </c>
      <c r="C226" s="5" t="s">
        <v>141</v>
      </c>
      <c r="D226" s="5" t="s">
        <v>235</v>
      </c>
      <c r="E226" s="5" t="s">
        <v>13</v>
      </c>
      <c r="F226" s="6"/>
    </row>
    <row r="227" ht="25" customHeight="1" spans="1:6">
      <c r="A227" s="5" t="str">
        <f>"91682026052117551944983"</f>
        <v>91682026052117551944983</v>
      </c>
      <c r="B227" s="5" t="s">
        <v>140</v>
      </c>
      <c r="C227" s="5" t="s">
        <v>141</v>
      </c>
      <c r="D227" s="5" t="s">
        <v>236</v>
      </c>
      <c r="E227" s="5" t="s">
        <v>11</v>
      </c>
      <c r="F227" s="6"/>
    </row>
    <row r="228" ht="25" customHeight="1" spans="1:6">
      <c r="A228" s="5" t="str">
        <f>"91682026052215261448161"</f>
        <v>91682026052215261448161</v>
      </c>
      <c r="B228" s="5" t="s">
        <v>140</v>
      </c>
      <c r="C228" s="5" t="s">
        <v>141</v>
      </c>
      <c r="D228" s="5" t="s">
        <v>237</v>
      </c>
      <c r="E228" s="5" t="s">
        <v>13</v>
      </c>
      <c r="F228" s="6"/>
    </row>
    <row r="229" ht="25" customHeight="1" spans="1:6">
      <c r="A229" s="5" t="str">
        <f>"91682026052210203846846"</f>
        <v>91682026052210203846846</v>
      </c>
      <c r="B229" s="5" t="s">
        <v>140</v>
      </c>
      <c r="C229" s="5" t="s">
        <v>141</v>
      </c>
      <c r="D229" s="5" t="s">
        <v>238</v>
      </c>
      <c r="E229" s="5" t="s">
        <v>11</v>
      </c>
      <c r="F229" s="6"/>
    </row>
    <row r="230" ht="25" customHeight="1" spans="1:6">
      <c r="A230" s="5" t="str">
        <f>"91682026052216231248415"</f>
        <v>91682026052216231248415</v>
      </c>
      <c r="B230" s="5" t="s">
        <v>140</v>
      </c>
      <c r="C230" s="5" t="s">
        <v>141</v>
      </c>
      <c r="D230" s="5" t="s">
        <v>239</v>
      </c>
      <c r="E230" s="5" t="s">
        <v>11</v>
      </c>
      <c r="F230" s="6"/>
    </row>
    <row r="231" ht="25" customHeight="1" spans="1:6">
      <c r="A231" s="5" t="str">
        <f>"91682026052216271348439"</f>
        <v>91682026052216271348439</v>
      </c>
      <c r="B231" s="5" t="s">
        <v>140</v>
      </c>
      <c r="C231" s="5" t="s">
        <v>141</v>
      </c>
      <c r="D231" s="5" t="s">
        <v>240</v>
      </c>
      <c r="E231" s="5" t="s">
        <v>11</v>
      </c>
      <c r="F231" s="6"/>
    </row>
    <row r="232" ht="25" customHeight="1" spans="1:6">
      <c r="A232" s="5" t="str">
        <f>"91682026052218402148655"</f>
        <v>91682026052218402148655</v>
      </c>
      <c r="B232" s="5" t="s">
        <v>140</v>
      </c>
      <c r="C232" s="5" t="s">
        <v>141</v>
      </c>
      <c r="D232" s="5" t="s">
        <v>241</v>
      </c>
      <c r="E232" s="5" t="s">
        <v>11</v>
      </c>
      <c r="F232" s="6"/>
    </row>
    <row r="233" ht="25" customHeight="1" spans="1:6">
      <c r="A233" s="5" t="str">
        <f>"91682026052219231948680"</f>
        <v>91682026052219231948680</v>
      </c>
      <c r="B233" s="5" t="s">
        <v>140</v>
      </c>
      <c r="C233" s="5" t="s">
        <v>141</v>
      </c>
      <c r="D233" s="5" t="s">
        <v>242</v>
      </c>
      <c r="E233" s="5" t="s">
        <v>11</v>
      </c>
      <c r="F233" s="6"/>
    </row>
    <row r="234" ht="25" customHeight="1" spans="1:6">
      <c r="A234" s="5" t="str">
        <f>"91682026052221001048742"</f>
        <v>91682026052221001048742</v>
      </c>
      <c r="B234" s="5" t="s">
        <v>140</v>
      </c>
      <c r="C234" s="5" t="s">
        <v>141</v>
      </c>
      <c r="D234" s="5" t="s">
        <v>243</v>
      </c>
      <c r="E234" s="5" t="s">
        <v>11</v>
      </c>
      <c r="F234" s="6"/>
    </row>
    <row r="235" ht="25" customHeight="1" spans="1:6">
      <c r="A235" s="5" t="str">
        <f>"91682026052220483748736"</f>
        <v>91682026052220483748736</v>
      </c>
      <c r="B235" s="5" t="s">
        <v>140</v>
      </c>
      <c r="C235" s="5" t="s">
        <v>141</v>
      </c>
      <c r="D235" s="5" t="s">
        <v>244</v>
      </c>
      <c r="E235" s="5" t="s">
        <v>11</v>
      </c>
      <c r="F235" s="6"/>
    </row>
    <row r="236" ht="25" customHeight="1" spans="1:6">
      <c r="A236" s="5" t="str">
        <f>"91682026052221344448767"</f>
        <v>91682026052221344448767</v>
      </c>
      <c r="B236" s="5" t="s">
        <v>140</v>
      </c>
      <c r="C236" s="5" t="s">
        <v>141</v>
      </c>
      <c r="D236" s="5" t="s">
        <v>245</v>
      </c>
      <c r="E236" s="5" t="s">
        <v>11</v>
      </c>
      <c r="F236" s="6"/>
    </row>
    <row r="237" ht="25" customHeight="1" spans="1:6">
      <c r="A237" s="5" t="str">
        <f>"91682026052222442248814"</f>
        <v>91682026052222442248814</v>
      </c>
      <c r="B237" s="5" t="s">
        <v>140</v>
      </c>
      <c r="C237" s="5" t="s">
        <v>141</v>
      </c>
      <c r="D237" s="5" t="s">
        <v>246</v>
      </c>
      <c r="E237" s="5" t="s">
        <v>11</v>
      </c>
      <c r="F237" s="6"/>
    </row>
    <row r="238" ht="25" customHeight="1" spans="1:6">
      <c r="A238" s="5" t="str">
        <f>"91682026052214530848007"</f>
        <v>91682026052214530848007</v>
      </c>
      <c r="B238" s="5" t="s">
        <v>140</v>
      </c>
      <c r="C238" s="5" t="s">
        <v>141</v>
      </c>
      <c r="D238" s="5" t="s">
        <v>247</v>
      </c>
      <c r="E238" s="5" t="s">
        <v>11</v>
      </c>
      <c r="F238" s="6"/>
    </row>
    <row r="239" ht="25" customHeight="1" spans="1:6">
      <c r="A239" s="5" t="str">
        <f>"91682026052311211449093"</f>
        <v>91682026052311211449093</v>
      </c>
      <c r="B239" s="5" t="s">
        <v>140</v>
      </c>
      <c r="C239" s="5" t="s">
        <v>141</v>
      </c>
      <c r="D239" s="5" t="s">
        <v>248</v>
      </c>
      <c r="E239" s="5" t="s">
        <v>11</v>
      </c>
      <c r="F239" s="6"/>
    </row>
    <row r="240" ht="25" customHeight="1" spans="1:6">
      <c r="A240" s="5" t="str">
        <f>"91682026052312240649162"</f>
        <v>91682026052312240649162</v>
      </c>
      <c r="B240" s="5" t="s">
        <v>140</v>
      </c>
      <c r="C240" s="5" t="s">
        <v>141</v>
      </c>
      <c r="D240" s="5" t="s">
        <v>249</v>
      </c>
      <c r="E240" s="5" t="s">
        <v>13</v>
      </c>
      <c r="F240" s="6"/>
    </row>
    <row r="241" ht="25" customHeight="1" spans="1:6">
      <c r="A241" s="5" t="str">
        <f>"91682026052312332449170"</f>
        <v>91682026052312332449170</v>
      </c>
      <c r="B241" s="5" t="s">
        <v>140</v>
      </c>
      <c r="C241" s="5" t="s">
        <v>141</v>
      </c>
      <c r="D241" s="5" t="s">
        <v>250</v>
      </c>
      <c r="E241" s="5" t="s">
        <v>11</v>
      </c>
      <c r="F241" s="6"/>
    </row>
    <row r="242" ht="25" customHeight="1" spans="1:6">
      <c r="A242" s="5" t="str">
        <f>"91682026052100121842803"</f>
        <v>91682026052100121842803</v>
      </c>
      <c r="B242" s="5" t="s">
        <v>140</v>
      </c>
      <c r="C242" s="5" t="s">
        <v>141</v>
      </c>
      <c r="D242" s="5" t="s">
        <v>251</v>
      </c>
      <c r="E242" s="5" t="s">
        <v>13</v>
      </c>
      <c r="F242" s="6"/>
    </row>
    <row r="243" ht="25" customHeight="1" spans="1:6">
      <c r="A243" s="5" t="str">
        <f>"91682026052320185049621"</f>
        <v>91682026052320185049621</v>
      </c>
      <c r="B243" s="5" t="s">
        <v>140</v>
      </c>
      <c r="C243" s="5" t="s">
        <v>141</v>
      </c>
      <c r="D243" s="5" t="s">
        <v>252</v>
      </c>
      <c r="E243" s="5" t="s">
        <v>13</v>
      </c>
      <c r="F243" s="6"/>
    </row>
    <row r="244" ht="25" customHeight="1" spans="1:6">
      <c r="A244" s="5" t="str">
        <f>"91682026052320422949635"</f>
        <v>91682026052320422949635</v>
      </c>
      <c r="B244" s="5" t="s">
        <v>140</v>
      </c>
      <c r="C244" s="5" t="s">
        <v>141</v>
      </c>
      <c r="D244" s="5" t="s">
        <v>253</v>
      </c>
      <c r="E244" s="5" t="s">
        <v>13</v>
      </c>
      <c r="F244" s="6"/>
    </row>
    <row r="245" ht="25" customHeight="1" spans="1:6">
      <c r="A245" s="5" t="str">
        <f>"91682026052317560349527"</f>
        <v>91682026052317560349527</v>
      </c>
      <c r="B245" s="5" t="s">
        <v>140</v>
      </c>
      <c r="C245" s="5" t="s">
        <v>141</v>
      </c>
      <c r="D245" s="5" t="s">
        <v>254</v>
      </c>
      <c r="E245" s="5" t="s">
        <v>11</v>
      </c>
      <c r="F245" s="6"/>
    </row>
    <row r="246" ht="25" customHeight="1" spans="1:6">
      <c r="A246" s="5" t="str">
        <f>"91682026052216064348350"</f>
        <v>91682026052216064348350</v>
      </c>
      <c r="B246" s="5" t="s">
        <v>140</v>
      </c>
      <c r="C246" s="5" t="s">
        <v>141</v>
      </c>
      <c r="D246" s="5" t="s">
        <v>255</v>
      </c>
      <c r="E246" s="5" t="s">
        <v>11</v>
      </c>
      <c r="F246" s="6"/>
    </row>
    <row r="247" ht="25" customHeight="1" spans="1:6">
      <c r="A247" s="5" t="str">
        <f>"91682026052400582750161"</f>
        <v>91682026052400582750161</v>
      </c>
      <c r="B247" s="5" t="s">
        <v>140</v>
      </c>
      <c r="C247" s="5" t="s">
        <v>141</v>
      </c>
      <c r="D247" s="5" t="s">
        <v>256</v>
      </c>
      <c r="E247" s="5" t="s">
        <v>13</v>
      </c>
      <c r="F247" s="6"/>
    </row>
    <row r="248" ht="25" customHeight="1" spans="1:6">
      <c r="A248" s="5" t="str">
        <f>"91682026052410345350289"</f>
        <v>91682026052410345350289</v>
      </c>
      <c r="B248" s="5" t="s">
        <v>140</v>
      </c>
      <c r="C248" s="5" t="s">
        <v>141</v>
      </c>
      <c r="D248" s="5" t="s">
        <v>257</v>
      </c>
      <c r="E248" s="5" t="s">
        <v>11</v>
      </c>
      <c r="F248" s="6"/>
    </row>
    <row r="249" ht="25" customHeight="1" spans="1:6">
      <c r="A249" s="5" t="str">
        <f>"91682026052410481750305"</f>
        <v>91682026052410481750305</v>
      </c>
      <c r="B249" s="5" t="s">
        <v>140</v>
      </c>
      <c r="C249" s="5" t="s">
        <v>141</v>
      </c>
      <c r="D249" s="5" t="s">
        <v>258</v>
      </c>
      <c r="E249" s="5" t="s">
        <v>11</v>
      </c>
      <c r="F249" s="6"/>
    </row>
    <row r="250" ht="25" customHeight="1" spans="1:6">
      <c r="A250" s="5" t="str">
        <f>"91682026052411075750315"</f>
        <v>91682026052411075750315</v>
      </c>
      <c r="B250" s="5" t="s">
        <v>140</v>
      </c>
      <c r="C250" s="5" t="s">
        <v>141</v>
      </c>
      <c r="D250" s="5" t="s">
        <v>259</v>
      </c>
      <c r="E250" s="5" t="s">
        <v>13</v>
      </c>
      <c r="F250" s="6"/>
    </row>
    <row r="251" ht="25" customHeight="1" spans="1:6">
      <c r="A251" s="5" t="str">
        <f>"91682026052411083750316"</f>
        <v>91682026052411083750316</v>
      </c>
      <c r="B251" s="5" t="s">
        <v>140</v>
      </c>
      <c r="C251" s="5" t="s">
        <v>141</v>
      </c>
      <c r="D251" s="5" t="s">
        <v>260</v>
      </c>
      <c r="E251" s="5" t="s">
        <v>11</v>
      </c>
      <c r="F251" s="6"/>
    </row>
    <row r="252" ht="25" customHeight="1" spans="1:6">
      <c r="A252" s="5" t="str">
        <f>"91682026052411412850348"</f>
        <v>91682026052411412850348</v>
      </c>
      <c r="B252" s="5" t="s">
        <v>140</v>
      </c>
      <c r="C252" s="5" t="s">
        <v>141</v>
      </c>
      <c r="D252" s="5" t="s">
        <v>261</v>
      </c>
      <c r="E252" s="5" t="s">
        <v>11</v>
      </c>
      <c r="F252" s="6"/>
    </row>
    <row r="253" ht="25" customHeight="1" spans="1:6">
      <c r="A253" s="5" t="str">
        <f>"91682026052214371747909"</f>
        <v>91682026052214371747909</v>
      </c>
      <c r="B253" s="5" t="s">
        <v>140</v>
      </c>
      <c r="C253" s="5" t="s">
        <v>141</v>
      </c>
      <c r="D253" s="5" t="s">
        <v>262</v>
      </c>
      <c r="E253" s="5" t="s">
        <v>13</v>
      </c>
      <c r="F253" s="6"/>
    </row>
    <row r="254" ht="25" customHeight="1" spans="1:6">
      <c r="A254" s="5" t="str">
        <f>"91682026052414372250501"</f>
        <v>91682026052414372250501</v>
      </c>
      <c r="B254" s="5" t="s">
        <v>140</v>
      </c>
      <c r="C254" s="5" t="s">
        <v>141</v>
      </c>
      <c r="D254" s="5" t="s">
        <v>263</v>
      </c>
      <c r="E254" s="5" t="s">
        <v>11</v>
      </c>
      <c r="F254" s="6"/>
    </row>
    <row r="255" ht="25" customHeight="1" spans="1:6">
      <c r="A255" s="5" t="str">
        <f>"91682026052416203150598"</f>
        <v>91682026052416203150598</v>
      </c>
      <c r="B255" s="5" t="s">
        <v>140</v>
      </c>
      <c r="C255" s="5" t="s">
        <v>141</v>
      </c>
      <c r="D255" s="5" t="s">
        <v>264</v>
      </c>
      <c r="E255" s="5" t="s">
        <v>13</v>
      </c>
      <c r="F255" s="6"/>
    </row>
    <row r="256" ht="25" customHeight="1" spans="1:6">
      <c r="A256" s="5" t="str">
        <f>"91682026052418083650693"</f>
        <v>91682026052418083650693</v>
      </c>
      <c r="B256" s="5" t="s">
        <v>140</v>
      </c>
      <c r="C256" s="5" t="s">
        <v>141</v>
      </c>
      <c r="D256" s="5" t="s">
        <v>265</v>
      </c>
      <c r="E256" s="5" t="s">
        <v>11</v>
      </c>
      <c r="F256" s="6"/>
    </row>
    <row r="257" ht="25" customHeight="1" spans="1:6">
      <c r="A257" s="5" t="str">
        <f>"91682026052112471143903"</f>
        <v>91682026052112471143903</v>
      </c>
      <c r="B257" s="5" t="s">
        <v>140</v>
      </c>
      <c r="C257" s="5" t="s">
        <v>141</v>
      </c>
      <c r="D257" s="5" t="s">
        <v>266</v>
      </c>
      <c r="E257" s="5" t="s">
        <v>11</v>
      </c>
      <c r="F257" s="6"/>
    </row>
    <row r="258" ht="25" customHeight="1" spans="1:6">
      <c r="A258" s="5" t="str">
        <f>"91682026052418185850701"</f>
        <v>91682026052418185850701</v>
      </c>
      <c r="B258" s="5" t="s">
        <v>140</v>
      </c>
      <c r="C258" s="5" t="s">
        <v>141</v>
      </c>
      <c r="D258" s="5" t="s">
        <v>267</v>
      </c>
      <c r="E258" s="5" t="s">
        <v>11</v>
      </c>
      <c r="F258" s="6"/>
    </row>
    <row r="259" ht="25" customHeight="1" spans="1:6">
      <c r="A259" s="5" t="str">
        <f>"91682026052409265150232"</f>
        <v>91682026052409265150232</v>
      </c>
      <c r="B259" s="5" t="s">
        <v>140</v>
      </c>
      <c r="C259" s="5" t="s">
        <v>141</v>
      </c>
      <c r="D259" s="5" t="s">
        <v>268</v>
      </c>
      <c r="E259" s="5" t="s">
        <v>11</v>
      </c>
      <c r="F259" s="6"/>
    </row>
    <row r="260" ht="25" customHeight="1" spans="1:6">
      <c r="A260" s="5" t="str">
        <f>"91682026052419540550782"</f>
        <v>91682026052419540550782</v>
      </c>
      <c r="B260" s="5" t="s">
        <v>140</v>
      </c>
      <c r="C260" s="5" t="s">
        <v>141</v>
      </c>
      <c r="D260" s="5" t="s">
        <v>269</v>
      </c>
      <c r="E260" s="5" t="s">
        <v>11</v>
      </c>
      <c r="F260" s="6"/>
    </row>
    <row r="261" ht="25" customHeight="1" spans="1:6">
      <c r="A261" s="5" t="str">
        <f>"91682026052420200950796"</f>
        <v>91682026052420200950796</v>
      </c>
      <c r="B261" s="5" t="s">
        <v>140</v>
      </c>
      <c r="C261" s="5" t="s">
        <v>141</v>
      </c>
      <c r="D261" s="5" t="s">
        <v>270</v>
      </c>
      <c r="E261" s="5" t="s">
        <v>13</v>
      </c>
      <c r="F261" s="6"/>
    </row>
    <row r="262" ht="25" customHeight="1" spans="1:6">
      <c r="A262" s="5" t="str">
        <f>"91682026052420522250819"</f>
        <v>91682026052420522250819</v>
      </c>
      <c r="B262" s="5" t="s">
        <v>140</v>
      </c>
      <c r="C262" s="5" t="s">
        <v>141</v>
      </c>
      <c r="D262" s="5" t="s">
        <v>271</v>
      </c>
      <c r="E262" s="5" t="s">
        <v>13</v>
      </c>
      <c r="F262" s="6"/>
    </row>
    <row r="263" ht="25" customHeight="1" spans="1:6">
      <c r="A263" s="5" t="str">
        <f>"91682026052421301850852"</f>
        <v>91682026052421301850852</v>
      </c>
      <c r="B263" s="5" t="s">
        <v>140</v>
      </c>
      <c r="C263" s="5" t="s">
        <v>141</v>
      </c>
      <c r="D263" s="5" t="s">
        <v>272</v>
      </c>
      <c r="E263" s="5" t="s">
        <v>11</v>
      </c>
      <c r="F263" s="6"/>
    </row>
    <row r="264" ht="25" customHeight="1" spans="1:6">
      <c r="A264" s="5" t="str">
        <f>"91682026052421224050846"</f>
        <v>91682026052421224050846</v>
      </c>
      <c r="B264" s="5" t="s">
        <v>140</v>
      </c>
      <c r="C264" s="5" t="s">
        <v>141</v>
      </c>
      <c r="D264" s="5" t="s">
        <v>273</v>
      </c>
      <c r="E264" s="5" t="s">
        <v>11</v>
      </c>
      <c r="F264" s="6"/>
    </row>
    <row r="265" ht="25" customHeight="1" spans="1:6">
      <c r="A265" s="5" t="str">
        <f>"91682026052421233450847"</f>
        <v>91682026052421233450847</v>
      </c>
      <c r="B265" s="5" t="s">
        <v>140</v>
      </c>
      <c r="C265" s="5" t="s">
        <v>141</v>
      </c>
      <c r="D265" s="5" t="s">
        <v>274</v>
      </c>
      <c r="E265" s="5" t="s">
        <v>11</v>
      </c>
      <c r="F265" s="6"/>
    </row>
    <row r="266" ht="25" customHeight="1" spans="1:6">
      <c r="A266" s="5" t="str">
        <f>"91682026052423263650955"</f>
        <v>91682026052423263650955</v>
      </c>
      <c r="B266" s="5" t="s">
        <v>140</v>
      </c>
      <c r="C266" s="5" t="s">
        <v>141</v>
      </c>
      <c r="D266" s="5" t="s">
        <v>29</v>
      </c>
      <c r="E266" s="5" t="s">
        <v>11</v>
      </c>
      <c r="F266" s="6"/>
    </row>
    <row r="267" ht="25" customHeight="1" spans="1:6">
      <c r="A267" s="5" t="str">
        <f>"91682026052423243450953"</f>
        <v>91682026052423243450953</v>
      </c>
      <c r="B267" s="5" t="s">
        <v>140</v>
      </c>
      <c r="C267" s="5" t="s">
        <v>141</v>
      </c>
      <c r="D267" s="5" t="s">
        <v>275</v>
      </c>
      <c r="E267" s="5" t="s">
        <v>11</v>
      </c>
      <c r="F267" s="6"/>
    </row>
    <row r="268" ht="25" customHeight="1" spans="1:6">
      <c r="A268" s="5" t="str">
        <f>"91682026052500330250981"</f>
        <v>91682026052500330250981</v>
      </c>
      <c r="B268" s="5" t="s">
        <v>140</v>
      </c>
      <c r="C268" s="5" t="s">
        <v>141</v>
      </c>
      <c r="D268" s="5" t="s">
        <v>276</v>
      </c>
      <c r="E268" s="5" t="s">
        <v>11</v>
      </c>
      <c r="F268" s="6"/>
    </row>
    <row r="269" ht="25" customHeight="1" spans="1:6">
      <c r="A269" s="5" t="str">
        <f>"91682026052500190450977"</f>
        <v>91682026052500190450977</v>
      </c>
      <c r="B269" s="5" t="s">
        <v>140</v>
      </c>
      <c r="C269" s="5" t="s">
        <v>141</v>
      </c>
      <c r="D269" s="5" t="s">
        <v>277</v>
      </c>
      <c r="E269" s="5" t="s">
        <v>11</v>
      </c>
      <c r="F269" s="6"/>
    </row>
    <row r="270" ht="25" customHeight="1" spans="1:6">
      <c r="A270" s="5" t="str">
        <f>"91682026052422563450932"</f>
        <v>91682026052422563450932</v>
      </c>
      <c r="B270" s="5" t="s">
        <v>140</v>
      </c>
      <c r="C270" s="5" t="s">
        <v>141</v>
      </c>
      <c r="D270" s="5" t="s">
        <v>278</v>
      </c>
      <c r="E270" s="5" t="s">
        <v>13</v>
      </c>
      <c r="F270" s="6"/>
    </row>
    <row r="271" ht="25" customHeight="1" spans="1:6">
      <c r="A271" s="5" t="str">
        <f>"91682026051902210635999"</f>
        <v>91682026051902210635999</v>
      </c>
      <c r="B271" s="5" t="s">
        <v>140</v>
      </c>
      <c r="C271" s="5" t="s">
        <v>141</v>
      </c>
      <c r="D271" s="5" t="s">
        <v>279</v>
      </c>
      <c r="E271" s="5" t="s">
        <v>11</v>
      </c>
      <c r="F271" s="6"/>
    </row>
    <row r="272" ht="25" customHeight="1" spans="1:6">
      <c r="A272" s="5" t="str">
        <f>"91682026052508451951084"</f>
        <v>91682026052508451951084</v>
      </c>
      <c r="B272" s="5" t="s">
        <v>140</v>
      </c>
      <c r="C272" s="5" t="s">
        <v>141</v>
      </c>
      <c r="D272" s="5" t="s">
        <v>280</v>
      </c>
      <c r="E272" s="5" t="s">
        <v>11</v>
      </c>
      <c r="F272" s="6"/>
    </row>
    <row r="273" ht="25" customHeight="1" spans="1:6">
      <c r="A273" s="5" t="str">
        <f>"91682026052508584451109"</f>
        <v>91682026052508584451109</v>
      </c>
      <c r="B273" s="5" t="s">
        <v>140</v>
      </c>
      <c r="C273" s="5" t="s">
        <v>141</v>
      </c>
      <c r="D273" s="5" t="s">
        <v>281</v>
      </c>
      <c r="E273" s="5" t="s">
        <v>11</v>
      </c>
      <c r="F273" s="6"/>
    </row>
    <row r="274" ht="25" customHeight="1" spans="1:6">
      <c r="A274" s="5" t="str">
        <f>"91682026052509104551383"</f>
        <v>91682026052509104551383</v>
      </c>
      <c r="B274" s="5" t="s">
        <v>140</v>
      </c>
      <c r="C274" s="5" t="s">
        <v>141</v>
      </c>
      <c r="D274" s="5" t="s">
        <v>282</v>
      </c>
      <c r="E274" s="5" t="s">
        <v>11</v>
      </c>
      <c r="F274" s="6"/>
    </row>
    <row r="275" ht="25" customHeight="1" spans="1:6">
      <c r="A275" s="5" t="str">
        <f>"91682026052509474451960"</f>
        <v>91682026052509474451960</v>
      </c>
      <c r="B275" s="5" t="s">
        <v>140</v>
      </c>
      <c r="C275" s="5" t="s">
        <v>141</v>
      </c>
      <c r="D275" s="5" t="s">
        <v>283</v>
      </c>
      <c r="E275" s="5" t="s">
        <v>11</v>
      </c>
      <c r="F275" s="6"/>
    </row>
    <row r="276" ht="25" customHeight="1" spans="1:6">
      <c r="A276" s="5" t="str">
        <f>"91682026052510040352198"</f>
        <v>91682026052510040352198</v>
      </c>
      <c r="B276" s="5" t="s">
        <v>140</v>
      </c>
      <c r="C276" s="5" t="s">
        <v>141</v>
      </c>
      <c r="D276" s="5" t="s">
        <v>284</v>
      </c>
      <c r="E276" s="5" t="s">
        <v>11</v>
      </c>
      <c r="F276" s="6"/>
    </row>
    <row r="277" ht="25" customHeight="1" spans="1:6">
      <c r="A277" s="5" t="str">
        <f>"91682026052509181051523"</f>
        <v>91682026052509181051523</v>
      </c>
      <c r="B277" s="5" t="s">
        <v>140</v>
      </c>
      <c r="C277" s="5" t="s">
        <v>141</v>
      </c>
      <c r="D277" s="5" t="s">
        <v>285</v>
      </c>
      <c r="E277" s="5" t="s">
        <v>11</v>
      </c>
      <c r="F277" s="6"/>
    </row>
    <row r="278" ht="25" customHeight="1" spans="1:6">
      <c r="A278" s="5" t="str">
        <f>"91682026052510154452333"</f>
        <v>91682026052510154452333</v>
      </c>
      <c r="B278" s="5" t="s">
        <v>140</v>
      </c>
      <c r="C278" s="5" t="s">
        <v>141</v>
      </c>
      <c r="D278" s="5" t="s">
        <v>286</v>
      </c>
      <c r="E278" s="5" t="s">
        <v>13</v>
      </c>
      <c r="F278" s="6"/>
    </row>
    <row r="279" ht="25" customHeight="1" spans="1:6">
      <c r="A279" s="5" t="str">
        <f>"91682026052510381252585"</f>
        <v>91682026052510381252585</v>
      </c>
      <c r="B279" s="5" t="s">
        <v>140</v>
      </c>
      <c r="C279" s="5" t="s">
        <v>141</v>
      </c>
      <c r="D279" s="5" t="s">
        <v>287</v>
      </c>
      <c r="E279" s="5" t="s">
        <v>11</v>
      </c>
      <c r="F279" s="6"/>
    </row>
    <row r="280" ht="25" customHeight="1" spans="1:6">
      <c r="A280" s="5" t="str">
        <f>"91682026052508472451089"</f>
        <v>91682026052508472451089</v>
      </c>
      <c r="B280" s="5" t="s">
        <v>140</v>
      </c>
      <c r="C280" s="5" t="s">
        <v>141</v>
      </c>
      <c r="D280" s="5" t="s">
        <v>288</v>
      </c>
      <c r="E280" s="5" t="s">
        <v>13</v>
      </c>
      <c r="F280" s="6"/>
    </row>
    <row r="281" ht="25" customHeight="1" spans="1:6">
      <c r="A281" s="5" t="str">
        <f>"91682026052419372850767"</f>
        <v>91682026052419372850767</v>
      </c>
      <c r="B281" s="5" t="s">
        <v>140</v>
      </c>
      <c r="C281" s="5" t="s">
        <v>141</v>
      </c>
      <c r="D281" s="5" t="s">
        <v>289</v>
      </c>
      <c r="E281" s="5" t="s">
        <v>13</v>
      </c>
      <c r="F281" s="6"/>
    </row>
    <row r="282" ht="25" customHeight="1" spans="1:6">
      <c r="A282" s="5" t="str">
        <f>"91682026052511022052854"</f>
        <v>91682026052511022052854</v>
      </c>
      <c r="B282" s="5" t="s">
        <v>140</v>
      </c>
      <c r="C282" s="5" t="s">
        <v>141</v>
      </c>
      <c r="D282" s="5" t="s">
        <v>290</v>
      </c>
      <c r="E282" s="5" t="s">
        <v>13</v>
      </c>
      <c r="F282" s="6"/>
    </row>
    <row r="283" ht="25" customHeight="1" spans="1:6">
      <c r="A283" s="5" t="str">
        <f>"91682026052511212753047"</f>
        <v>91682026052511212753047</v>
      </c>
      <c r="B283" s="5" t="s">
        <v>140</v>
      </c>
      <c r="C283" s="5" t="s">
        <v>141</v>
      </c>
      <c r="D283" s="5" t="s">
        <v>291</v>
      </c>
      <c r="E283" s="5" t="s">
        <v>13</v>
      </c>
      <c r="F283" s="6"/>
    </row>
    <row r="284" ht="25" customHeight="1" spans="1:6">
      <c r="A284" s="5" t="str">
        <f>"91682026052509334851751"</f>
        <v>91682026052509334851751</v>
      </c>
      <c r="B284" s="5" t="s">
        <v>140</v>
      </c>
      <c r="C284" s="5" t="s">
        <v>141</v>
      </c>
      <c r="D284" s="5" t="s">
        <v>292</v>
      </c>
      <c r="E284" s="5" t="s">
        <v>11</v>
      </c>
      <c r="F284" s="6"/>
    </row>
    <row r="285" ht="25" customHeight="1" spans="1:6">
      <c r="A285" s="5" t="str">
        <f>"91682026052511330653138"</f>
        <v>91682026052511330653138</v>
      </c>
      <c r="B285" s="5" t="s">
        <v>140</v>
      </c>
      <c r="C285" s="5" t="s">
        <v>141</v>
      </c>
      <c r="D285" s="5" t="s">
        <v>293</v>
      </c>
      <c r="E285" s="5" t="s">
        <v>11</v>
      </c>
      <c r="F285" s="6"/>
    </row>
    <row r="286" ht="25" customHeight="1" spans="1:6">
      <c r="A286" s="5" t="str">
        <f>"91682026051611130328859"</f>
        <v>91682026051611130328859</v>
      </c>
      <c r="B286" s="5" t="s">
        <v>294</v>
      </c>
      <c r="C286" s="5" t="s">
        <v>295</v>
      </c>
      <c r="D286" s="5" t="s">
        <v>296</v>
      </c>
      <c r="E286" s="5" t="s">
        <v>13</v>
      </c>
      <c r="F286" s="6"/>
    </row>
    <row r="287" ht="25" customHeight="1" spans="1:6">
      <c r="A287" s="5" t="str">
        <f>"91682026051616334929133"</f>
        <v>91682026051616334929133</v>
      </c>
      <c r="B287" s="5" t="s">
        <v>294</v>
      </c>
      <c r="C287" s="5" t="s">
        <v>295</v>
      </c>
      <c r="D287" s="5" t="s">
        <v>297</v>
      </c>
      <c r="E287" s="5" t="s">
        <v>11</v>
      </c>
      <c r="F287" s="6"/>
    </row>
    <row r="288" ht="25" customHeight="1" spans="1:6">
      <c r="A288" s="5" t="str">
        <f>"91682026051609314428761"</f>
        <v>91682026051609314428761</v>
      </c>
      <c r="B288" s="5" t="s">
        <v>294</v>
      </c>
      <c r="C288" s="5" t="s">
        <v>295</v>
      </c>
      <c r="D288" s="5" t="s">
        <v>298</v>
      </c>
      <c r="E288" s="5" t="s">
        <v>11</v>
      </c>
      <c r="F288" s="6"/>
    </row>
    <row r="289" ht="25" customHeight="1" spans="1:6">
      <c r="A289" s="5" t="str">
        <f>"91682026051622092729448"</f>
        <v>91682026051622092729448</v>
      </c>
      <c r="B289" s="5" t="s">
        <v>294</v>
      </c>
      <c r="C289" s="5" t="s">
        <v>295</v>
      </c>
      <c r="D289" s="5" t="s">
        <v>299</v>
      </c>
      <c r="E289" s="5" t="s">
        <v>11</v>
      </c>
      <c r="F289" s="6"/>
    </row>
    <row r="290" ht="25" customHeight="1" spans="1:6">
      <c r="A290" s="5" t="str">
        <f>"91682026051710592829685"</f>
        <v>91682026051710592829685</v>
      </c>
      <c r="B290" s="5" t="s">
        <v>294</v>
      </c>
      <c r="C290" s="5" t="s">
        <v>295</v>
      </c>
      <c r="D290" s="5" t="s">
        <v>300</v>
      </c>
      <c r="E290" s="5" t="s">
        <v>13</v>
      </c>
      <c r="F290" s="6"/>
    </row>
    <row r="291" ht="25" customHeight="1" spans="1:6">
      <c r="A291" s="5" t="str">
        <f>"91682026051711084929700"</f>
        <v>91682026051711084929700</v>
      </c>
      <c r="B291" s="5" t="s">
        <v>294</v>
      </c>
      <c r="C291" s="5" t="s">
        <v>295</v>
      </c>
      <c r="D291" s="5" t="s">
        <v>301</v>
      </c>
      <c r="E291" s="5" t="s">
        <v>13</v>
      </c>
      <c r="F291" s="6"/>
    </row>
    <row r="292" ht="25" customHeight="1" spans="1:6">
      <c r="A292" s="5" t="str">
        <f>"91682026051719120430109"</f>
        <v>91682026051719120430109</v>
      </c>
      <c r="B292" s="5" t="s">
        <v>294</v>
      </c>
      <c r="C292" s="5" t="s">
        <v>295</v>
      </c>
      <c r="D292" s="5" t="s">
        <v>302</v>
      </c>
      <c r="E292" s="5" t="s">
        <v>11</v>
      </c>
      <c r="F292" s="6"/>
    </row>
    <row r="293" ht="25" customHeight="1" spans="1:6">
      <c r="A293" s="5" t="str">
        <f>"91682026051722445430394"</f>
        <v>91682026051722445430394</v>
      </c>
      <c r="B293" s="5" t="s">
        <v>294</v>
      </c>
      <c r="C293" s="5" t="s">
        <v>295</v>
      </c>
      <c r="D293" s="5" t="s">
        <v>303</v>
      </c>
      <c r="E293" s="5" t="s">
        <v>11</v>
      </c>
      <c r="F293" s="6"/>
    </row>
    <row r="294" ht="25" customHeight="1" spans="1:6">
      <c r="A294" s="5" t="str">
        <f>"91682026051810082431480"</f>
        <v>91682026051810082431480</v>
      </c>
      <c r="B294" s="5" t="s">
        <v>294</v>
      </c>
      <c r="C294" s="5" t="s">
        <v>295</v>
      </c>
      <c r="D294" s="5" t="s">
        <v>304</v>
      </c>
      <c r="E294" s="5" t="s">
        <v>11</v>
      </c>
      <c r="F294" s="6"/>
    </row>
    <row r="295" ht="25" customHeight="1" spans="1:6">
      <c r="A295" s="5" t="str">
        <f>"91682026051810181731588"</f>
        <v>91682026051810181731588</v>
      </c>
      <c r="B295" s="5" t="s">
        <v>294</v>
      </c>
      <c r="C295" s="5" t="s">
        <v>295</v>
      </c>
      <c r="D295" s="5" t="s">
        <v>305</v>
      </c>
      <c r="E295" s="5" t="s">
        <v>11</v>
      </c>
      <c r="F295" s="6"/>
    </row>
    <row r="296" ht="25" customHeight="1" spans="1:6">
      <c r="A296" s="5" t="str">
        <f>"91682026051816342134117"</f>
        <v>91682026051816342134117</v>
      </c>
      <c r="B296" s="5" t="s">
        <v>294</v>
      </c>
      <c r="C296" s="5" t="s">
        <v>295</v>
      </c>
      <c r="D296" s="5" t="s">
        <v>306</v>
      </c>
      <c r="E296" s="5" t="s">
        <v>13</v>
      </c>
      <c r="F296" s="6"/>
    </row>
    <row r="297" ht="25" customHeight="1" spans="1:6">
      <c r="A297" s="5" t="str">
        <f>"91682026051816595234248"</f>
        <v>91682026051816595234248</v>
      </c>
      <c r="B297" s="5" t="s">
        <v>294</v>
      </c>
      <c r="C297" s="5" t="s">
        <v>295</v>
      </c>
      <c r="D297" s="5" t="s">
        <v>307</v>
      </c>
      <c r="E297" s="5" t="s">
        <v>11</v>
      </c>
      <c r="F297" s="6"/>
    </row>
    <row r="298" ht="25" customHeight="1" spans="1:6">
      <c r="A298" s="5" t="str">
        <f>"91682026051821402235502"</f>
        <v>91682026051821402235502</v>
      </c>
      <c r="B298" s="5" t="s">
        <v>294</v>
      </c>
      <c r="C298" s="5" t="s">
        <v>295</v>
      </c>
      <c r="D298" s="5" t="s">
        <v>308</v>
      </c>
      <c r="E298" s="5" t="s">
        <v>13</v>
      </c>
      <c r="F298" s="6"/>
    </row>
    <row r="299" ht="25" customHeight="1" spans="1:6">
      <c r="A299" s="5" t="str">
        <f>"91682026051722411830388"</f>
        <v>91682026051722411830388</v>
      </c>
      <c r="B299" s="5" t="s">
        <v>294</v>
      </c>
      <c r="C299" s="5" t="s">
        <v>295</v>
      </c>
      <c r="D299" s="5" t="s">
        <v>309</v>
      </c>
      <c r="E299" s="5" t="s">
        <v>11</v>
      </c>
      <c r="F299" s="6"/>
    </row>
    <row r="300" ht="25" customHeight="1" spans="1:6">
      <c r="A300" s="5" t="str">
        <f>"91682026051921241139483"</f>
        <v>91682026051921241139483</v>
      </c>
      <c r="B300" s="5" t="s">
        <v>294</v>
      </c>
      <c r="C300" s="5" t="s">
        <v>295</v>
      </c>
      <c r="D300" s="5" t="s">
        <v>310</v>
      </c>
      <c r="E300" s="5" t="s">
        <v>11</v>
      </c>
      <c r="F300" s="6"/>
    </row>
    <row r="301" ht="25" customHeight="1" spans="1:6">
      <c r="A301" s="5" t="str">
        <f>"91682026052009391340353"</f>
        <v>91682026052009391340353</v>
      </c>
      <c r="B301" s="5" t="s">
        <v>294</v>
      </c>
      <c r="C301" s="5" t="s">
        <v>295</v>
      </c>
      <c r="D301" s="5" t="s">
        <v>311</v>
      </c>
      <c r="E301" s="5" t="s">
        <v>11</v>
      </c>
      <c r="F301" s="6"/>
    </row>
    <row r="302" ht="25" customHeight="1" spans="1:6">
      <c r="A302" s="5" t="str">
        <f>"91682026052010253140558"</f>
        <v>91682026052010253140558</v>
      </c>
      <c r="B302" s="5" t="s">
        <v>294</v>
      </c>
      <c r="C302" s="5" t="s">
        <v>295</v>
      </c>
      <c r="D302" s="5" t="s">
        <v>312</v>
      </c>
      <c r="E302" s="5" t="s">
        <v>13</v>
      </c>
      <c r="F302" s="6"/>
    </row>
    <row r="303" ht="25" customHeight="1" spans="1:6">
      <c r="A303" s="5" t="str">
        <f>"91682026052011395540833"</f>
        <v>91682026052011395540833</v>
      </c>
      <c r="B303" s="5" t="s">
        <v>294</v>
      </c>
      <c r="C303" s="5" t="s">
        <v>295</v>
      </c>
      <c r="D303" s="5" t="s">
        <v>313</v>
      </c>
      <c r="E303" s="5" t="s">
        <v>11</v>
      </c>
      <c r="F303" s="6"/>
    </row>
    <row r="304" ht="25" customHeight="1" spans="1:6">
      <c r="A304" s="5" t="str">
        <f>"91682026051912474537583"</f>
        <v>91682026051912474537583</v>
      </c>
      <c r="B304" s="5" t="s">
        <v>294</v>
      </c>
      <c r="C304" s="5" t="s">
        <v>295</v>
      </c>
      <c r="D304" s="5" t="s">
        <v>314</v>
      </c>
      <c r="E304" s="5" t="s">
        <v>13</v>
      </c>
      <c r="F304" s="6"/>
    </row>
    <row r="305" ht="25" customHeight="1" spans="1:6">
      <c r="A305" s="5" t="str">
        <f>"91682026052016320841783"</f>
        <v>91682026052016320841783</v>
      </c>
      <c r="B305" s="5" t="s">
        <v>294</v>
      </c>
      <c r="C305" s="5" t="s">
        <v>295</v>
      </c>
      <c r="D305" s="5" t="s">
        <v>315</v>
      </c>
      <c r="E305" s="5" t="s">
        <v>11</v>
      </c>
      <c r="F305" s="6"/>
    </row>
    <row r="306" ht="25" customHeight="1" spans="1:6">
      <c r="A306" s="5" t="str">
        <f>"91682026052018153742061"</f>
        <v>91682026052018153742061</v>
      </c>
      <c r="B306" s="5" t="s">
        <v>294</v>
      </c>
      <c r="C306" s="5" t="s">
        <v>295</v>
      </c>
      <c r="D306" s="5" t="s">
        <v>316</v>
      </c>
      <c r="E306" s="5" t="s">
        <v>11</v>
      </c>
      <c r="F306" s="6"/>
    </row>
    <row r="307" ht="25" customHeight="1" spans="1:6">
      <c r="A307" s="5" t="str">
        <f>"91682026052022164942589"</f>
        <v>91682026052022164942589</v>
      </c>
      <c r="B307" s="5" t="s">
        <v>294</v>
      </c>
      <c r="C307" s="5" t="s">
        <v>295</v>
      </c>
      <c r="D307" s="5" t="s">
        <v>317</v>
      </c>
      <c r="E307" s="5" t="s">
        <v>13</v>
      </c>
      <c r="F307" s="6"/>
    </row>
    <row r="308" ht="25" customHeight="1" spans="1:6">
      <c r="A308" s="5" t="str">
        <f>"91682026052100223542815"</f>
        <v>91682026052100223542815</v>
      </c>
      <c r="B308" s="5" t="s">
        <v>294</v>
      </c>
      <c r="C308" s="5" t="s">
        <v>295</v>
      </c>
      <c r="D308" s="5" t="s">
        <v>318</v>
      </c>
      <c r="E308" s="5" t="s">
        <v>13</v>
      </c>
      <c r="F308" s="6"/>
    </row>
    <row r="309" ht="25" customHeight="1" spans="1:6">
      <c r="A309" s="5" t="str">
        <f>"91682026052100501242835"</f>
        <v>91682026052100501242835</v>
      </c>
      <c r="B309" s="5" t="s">
        <v>294</v>
      </c>
      <c r="C309" s="5" t="s">
        <v>295</v>
      </c>
      <c r="D309" s="5" t="s">
        <v>319</v>
      </c>
      <c r="E309" s="5" t="s">
        <v>11</v>
      </c>
      <c r="F309" s="6"/>
    </row>
    <row r="310" ht="25" customHeight="1" spans="1:6">
      <c r="A310" s="5" t="str">
        <f>"91682026052116411544721"</f>
        <v>91682026052116411544721</v>
      </c>
      <c r="B310" s="5" t="s">
        <v>294</v>
      </c>
      <c r="C310" s="5" t="s">
        <v>295</v>
      </c>
      <c r="D310" s="5" t="s">
        <v>320</v>
      </c>
      <c r="E310" s="5" t="s">
        <v>13</v>
      </c>
      <c r="F310" s="6"/>
    </row>
    <row r="311" ht="25" customHeight="1" spans="1:6">
      <c r="A311" s="5" t="str">
        <f>"91682026051716114429944"</f>
        <v>91682026051716114429944</v>
      </c>
      <c r="B311" s="5" t="s">
        <v>294</v>
      </c>
      <c r="C311" s="5" t="s">
        <v>295</v>
      </c>
      <c r="D311" s="5" t="s">
        <v>321</v>
      </c>
      <c r="E311" s="5" t="s">
        <v>13</v>
      </c>
      <c r="F311" s="6"/>
    </row>
    <row r="312" ht="25" customHeight="1" spans="1:6">
      <c r="A312" s="5" t="str">
        <f>"91682026052120380045442"</f>
        <v>91682026052120380045442</v>
      </c>
      <c r="B312" s="5" t="s">
        <v>294</v>
      </c>
      <c r="C312" s="5" t="s">
        <v>295</v>
      </c>
      <c r="D312" s="5" t="s">
        <v>322</v>
      </c>
      <c r="E312" s="5" t="s">
        <v>13</v>
      </c>
      <c r="F312" s="6"/>
    </row>
    <row r="313" ht="25" customHeight="1" spans="1:6">
      <c r="A313" s="5" t="str">
        <f>"91682026052210545346990"</f>
        <v>91682026052210545346990</v>
      </c>
      <c r="B313" s="5" t="s">
        <v>294</v>
      </c>
      <c r="C313" s="5" t="s">
        <v>295</v>
      </c>
      <c r="D313" s="5" t="s">
        <v>323</v>
      </c>
      <c r="E313" s="5" t="s">
        <v>13</v>
      </c>
      <c r="F313" s="6"/>
    </row>
    <row r="314" ht="25" customHeight="1" spans="1:6">
      <c r="A314" s="5" t="str">
        <f>"91682026052215075648086"</f>
        <v>91682026052215075648086</v>
      </c>
      <c r="B314" s="5" t="s">
        <v>294</v>
      </c>
      <c r="C314" s="5" t="s">
        <v>295</v>
      </c>
      <c r="D314" s="5" t="s">
        <v>324</v>
      </c>
      <c r="E314" s="5" t="s">
        <v>11</v>
      </c>
      <c r="F314" s="6"/>
    </row>
    <row r="315" ht="25" customHeight="1" spans="1:6">
      <c r="A315" s="5" t="str">
        <f>"91682026052213194047618"</f>
        <v>91682026052213194047618</v>
      </c>
      <c r="B315" s="5" t="s">
        <v>294</v>
      </c>
      <c r="C315" s="5" t="s">
        <v>295</v>
      </c>
      <c r="D315" s="5" t="s">
        <v>325</v>
      </c>
      <c r="E315" s="5" t="s">
        <v>13</v>
      </c>
      <c r="F315" s="6"/>
    </row>
    <row r="316" ht="25" customHeight="1" spans="1:6">
      <c r="A316" s="5" t="str">
        <f>"91682026052221124248749"</f>
        <v>91682026052221124248749</v>
      </c>
      <c r="B316" s="5" t="s">
        <v>294</v>
      </c>
      <c r="C316" s="5" t="s">
        <v>295</v>
      </c>
      <c r="D316" s="5" t="s">
        <v>326</v>
      </c>
      <c r="E316" s="5" t="s">
        <v>11</v>
      </c>
      <c r="F316" s="6"/>
    </row>
    <row r="317" ht="25" customHeight="1" spans="1:6">
      <c r="A317" s="5" t="str">
        <f>"91682026052212374847435"</f>
        <v>91682026052212374847435</v>
      </c>
      <c r="B317" s="5" t="s">
        <v>294</v>
      </c>
      <c r="C317" s="5" t="s">
        <v>295</v>
      </c>
      <c r="D317" s="5" t="s">
        <v>327</v>
      </c>
      <c r="E317" s="5" t="s">
        <v>13</v>
      </c>
      <c r="F317" s="6"/>
    </row>
    <row r="318" ht="25" customHeight="1" spans="1:6">
      <c r="A318" s="5" t="str">
        <f>"91682026052315443749400"</f>
        <v>91682026052315443749400</v>
      </c>
      <c r="B318" s="5" t="s">
        <v>294</v>
      </c>
      <c r="C318" s="5" t="s">
        <v>295</v>
      </c>
      <c r="D318" s="5" t="s">
        <v>328</v>
      </c>
      <c r="E318" s="5" t="s">
        <v>11</v>
      </c>
      <c r="F318" s="6"/>
    </row>
    <row r="319" ht="25" customHeight="1" spans="1:6">
      <c r="A319" s="5" t="str">
        <f>"91682026052122060345846"</f>
        <v>91682026052122060345846</v>
      </c>
      <c r="B319" s="5" t="s">
        <v>294</v>
      </c>
      <c r="C319" s="5" t="s">
        <v>295</v>
      </c>
      <c r="D319" s="5" t="s">
        <v>329</v>
      </c>
      <c r="E319" s="5" t="s">
        <v>13</v>
      </c>
      <c r="F319" s="6"/>
    </row>
    <row r="320" ht="25" customHeight="1" spans="1:6">
      <c r="A320" s="5" t="str">
        <f>"91682026052323482650139"</f>
        <v>91682026052323482650139</v>
      </c>
      <c r="B320" s="5" t="s">
        <v>294</v>
      </c>
      <c r="C320" s="5" t="s">
        <v>295</v>
      </c>
      <c r="D320" s="5" t="s">
        <v>330</v>
      </c>
      <c r="E320" s="5" t="s">
        <v>11</v>
      </c>
      <c r="F320" s="6"/>
    </row>
    <row r="321" ht="25" customHeight="1" spans="1:6">
      <c r="A321" s="5" t="str">
        <f>"91682026052412100350372"</f>
        <v>91682026052412100350372</v>
      </c>
      <c r="B321" s="5" t="s">
        <v>294</v>
      </c>
      <c r="C321" s="5" t="s">
        <v>295</v>
      </c>
      <c r="D321" s="5" t="s">
        <v>331</v>
      </c>
      <c r="E321" s="5" t="s">
        <v>13</v>
      </c>
      <c r="F321" s="6"/>
    </row>
    <row r="322" ht="25" customHeight="1" spans="1:6">
      <c r="A322" s="5" t="str">
        <f>"91682026052214122347800"</f>
        <v>91682026052214122347800</v>
      </c>
      <c r="B322" s="5" t="s">
        <v>294</v>
      </c>
      <c r="C322" s="5" t="s">
        <v>295</v>
      </c>
      <c r="D322" s="5" t="s">
        <v>332</v>
      </c>
      <c r="E322" s="5" t="s">
        <v>11</v>
      </c>
      <c r="F322" s="6"/>
    </row>
    <row r="323" ht="25" customHeight="1" spans="1:6">
      <c r="A323" s="5" t="str">
        <f>"91682026052122021945786"</f>
        <v>91682026052122021945786</v>
      </c>
      <c r="B323" s="5" t="s">
        <v>294</v>
      </c>
      <c r="C323" s="5" t="s">
        <v>295</v>
      </c>
      <c r="D323" s="5" t="s">
        <v>333</v>
      </c>
      <c r="E323" s="5" t="s">
        <v>11</v>
      </c>
      <c r="F323" s="6"/>
    </row>
    <row r="324" ht="25" customHeight="1" spans="1:6">
      <c r="A324" s="5" t="str">
        <f>"91682026052413150850411"</f>
        <v>91682026052413150850411</v>
      </c>
      <c r="B324" s="5" t="s">
        <v>294</v>
      </c>
      <c r="C324" s="5" t="s">
        <v>295</v>
      </c>
      <c r="D324" s="5" t="s">
        <v>334</v>
      </c>
      <c r="E324" s="5" t="s">
        <v>13</v>
      </c>
      <c r="F324" s="6"/>
    </row>
    <row r="325" ht="25" customHeight="1" spans="1:6">
      <c r="A325" s="5" t="str">
        <f>"91682026052419260150753"</f>
        <v>91682026052419260150753</v>
      </c>
      <c r="B325" s="5" t="s">
        <v>294</v>
      </c>
      <c r="C325" s="5" t="s">
        <v>295</v>
      </c>
      <c r="D325" s="5" t="s">
        <v>335</v>
      </c>
      <c r="E325" s="5" t="s">
        <v>13</v>
      </c>
      <c r="F325" s="6"/>
    </row>
    <row r="326" ht="25" customHeight="1" spans="1:6">
      <c r="A326" s="5" t="str">
        <f>"91682026052421362850860"</f>
        <v>91682026052421362850860</v>
      </c>
      <c r="B326" s="5" t="s">
        <v>294</v>
      </c>
      <c r="C326" s="5" t="s">
        <v>295</v>
      </c>
      <c r="D326" s="5" t="s">
        <v>336</v>
      </c>
      <c r="E326" s="5" t="s">
        <v>13</v>
      </c>
      <c r="F326" s="6"/>
    </row>
    <row r="327" ht="25" customHeight="1" spans="1:6">
      <c r="A327" s="5" t="str">
        <f>"91682026052421353850859"</f>
        <v>91682026052421353850859</v>
      </c>
      <c r="B327" s="5" t="s">
        <v>294</v>
      </c>
      <c r="C327" s="5" t="s">
        <v>295</v>
      </c>
      <c r="D327" s="5" t="s">
        <v>337</v>
      </c>
      <c r="E327" s="5" t="s">
        <v>13</v>
      </c>
      <c r="F327" s="6"/>
    </row>
    <row r="328" ht="25" customHeight="1" spans="1:6">
      <c r="A328" s="5" t="str">
        <f>"91682026052422321850906"</f>
        <v>91682026052422321850906</v>
      </c>
      <c r="B328" s="5" t="s">
        <v>294</v>
      </c>
      <c r="C328" s="5" t="s">
        <v>295</v>
      </c>
      <c r="D328" s="5" t="s">
        <v>338</v>
      </c>
      <c r="E328" s="5" t="s">
        <v>11</v>
      </c>
      <c r="F328" s="6"/>
    </row>
    <row r="329" ht="25" customHeight="1" spans="1:6">
      <c r="A329" s="5" t="str">
        <f>"91682026052404063050172"</f>
        <v>91682026052404063050172</v>
      </c>
      <c r="B329" s="5" t="s">
        <v>294</v>
      </c>
      <c r="C329" s="5" t="s">
        <v>295</v>
      </c>
      <c r="D329" s="5" t="s">
        <v>339</v>
      </c>
      <c r="E329" s="5" t="s">
        <v>11</v>
      </c>
      <c r="F329" s="6"/>
    </row>
    <row r="330" ht="25" customHeight="1" spans="1:6">
      <c r="A330" s="5" t="str">
        <f>"91682026052422461950923"</f>
        <v>91682026052422461950923</v>
      </c>
      <c r="B330" s="5" t="s">
        <v>294</v>
      </c>
      <c r="C330" s="5" t="s">
        <v>295</v>
      </c>
      <c r="D330" s="5" t="s">
        <v>340</v>
      </c>
      <c r="E330" s="5" t="s">
        <v>13</v>
      </c>
      <c r="F330" s="6"/>
    </row>
    <row r="331" ht="25" customHeight="1" spans="1:6">
      <c r="A331" s="5" t="str">
        <f>"91682026052422482050925"</f>
        <v>91682026052422482050925</v>
      </c>
      <c r="B331" s="5" t="s">
        <v>294</v>
      </c>
      <c r="C331" s="5" t="s">
        <v>295</v>
      </c>
      <c r="D331" s="5" t="s">
        <v>341</v>
      </c>
      <c r="E331" s="5" t="s">
        <v>13</v>
      </c>
      <c r="F331" s="6"/>
    </row>
    <row r="332" ht="25" customHeight="1" spans="1:6">
      <c r="A332" s="5" t="str">
        <f>"91682026052422340850908"</f>
        <v>91682026052422340850908</v>
      </c>
      <c r="B332" s="5" t="s">
        <v>294</v>
      </c>
      <c r="C332" s="5" t="s">
        <v>295</v>
      </c>
      <c r="D332" s="5" t="s">
        <v>342</v>
      </c>
      <c r="E332" s="5" t="s">
        <v>13</v>
      </c>
      <c r="F332" s="6"/>
    </row>
    <row r="333" ht="25" customHeight="1" spans="1:6">
      <c r="A333" s="5" t="str">
        <f>"91682026052417562850687"</f>
        <v>91682026052417562850687</v>
      </c>
      <c r="B333" s="5" t="s">
        <v>294</v>
      </c>
      <c r="C333" s="5" t="s">
        <v>295</v>
      </c>
      <c r="D333" s="5" t="s">
        <v>343</v>
      </c>
      <c r="E333" s="5" t="s">
        <v>11</v>
      </c>
      <c r="F333" s="6"/>
    </row>
    <row r="334" ht="25" customHeight="1" spans="1:6">
      <c r="A334" s="5" t="str">
        <f>"91682026052501060650991"</f>
        <v>91682026052501060650991</v>
      </c>
      <c r="B334" s="5" t="s">
        <v>294</v>
      </c>
      <c r="C334" s="5" t="s">
        <v>295</v>
      </c>
      <c r="D334" s="5" t="s">
        <v>344</v>
      </c>
      <c r="E334" s="5" t="s">
        <v>13</v>
      </c>
      <c r="F334" s="6"/>
    </row>
    <row r="335" ht="25" customHeight="1" spans="1:6">
      <c r="A335" s="5" t="str">
        <f>"91682026052501361550996"</f>
        <v>91682026052501361550996</v>
      </c>
      <c r="B335" s="5" t="s">
        <v>294</v>
      </c>
      <c r="C335" s="5" t="s">
        <v>295</v>
      </c>
      <c r="D335" s="5" t="s">
        <v>345</v>
      </c>
      <c r="E335" s="5" t="s">
        <v>11</v>
      </c>
      <c r="F335" s="6"/>
    </row>
    <row r="336" ht="25" customHeight="1" spans="1:6">
      <c r="A336" s="5" t="str">
        <f>"91682026052508543051099"</f>
        <v>91682026052508543051099</v>
      </c>
      <c r="B336" s="5" t="s">
        <v>294</v>
      </c>
      <c r="C336" s="5" t="s">
        <v>295</v>
      </c>
      <c r="D336" s="5" t="s">
        <v>346</v>
      </c>
      <c r="E336" s="5" t="s">
        <v>11</v>
      </c>
      <c r="F336" s="6"/>
    </row>
    <row r="337" ht="25" customHeight="1" spans="1:6">
      <c r="A337" s="5" t="str">
        <f>"91682026052509440451904"</f>
        <v>91682026052509440451904</v>
      </c>
      <c r="B337" s="5" t="s">
        <v>294</v>
      </c>
      <c r="C337" s="5" t="s">
        <v>295</v>
      </c>
      <c r="D337" s="5" t="s">
        <v>347</v>
      </c>
      <c r="E337" s="5" t="s">
        <v>13</v>
      </c>
      <c r="F337" s="6"/>
    </row>
    <row r="338" ht="25" customHeight="1" spans="1:6">
      <c r="A338" s="5" t="str">
        <f>"91682026052510441952662"</f>
        <v>91682026052510441952662</v>
      </c>
      <c r="B338" s="5" t="s">
        <v>294</v>
      </c>
      <c r="C338" s="5" t="s">
        <v>295</v>
      </c>
      <c r="D338" s="5" t="s">
        <v>348</v>
      </c>
      <c r="E338" s="5" t="s">
        <v>11</v>
      </c>
      <c r="F338" s="6"/>
    </row>
    <row r="339" ht="25" customHeight="1" spans="1:6">
      <c r="A339" s="5" t="str">
        <f>"91682026052510591252824"</f>
        <v>91682026052510591252824</v>
      </c>
      <c r="B339" s="5" t="s">
        <v>294</v>
      </c>
      <c r="C339" s="5" t="s">
        <v>295</v>
      </c>
      <c r="D339" s="5" t="s">
        <v>349</v>
      </c>
      <c r="E339" s="5" t="s">
        <v>13</v>
      </c>
      <c r="F339" s="6"/>
    </row>
    <row r="340" ht="25" customHeight="1" spans="1:6">
      <c r="A340" s="5" t="str">
        <f>"91682026052511202753038"</f>
        <v>91682026052511202753038</v>
      </c>
      <c r="B340" s="5" t="s">
        <v>294</v>
      </c>
      <c r="C340" s="5" t="s">
        <v>295</v>
      </c>
      <c r="D340" s="5" t="s">
        <v>350</v>
      </c>
      <c r="E340" s="5" t="s">
        <v>11</v>
      </c>
      <c r="F340" s="6"/>
    </row>
    <row r="341" ht="25" customHeight="1" spans="1:6">
      <c r="A341" s="5" t="str">
        <f>"91682026052510105752273"</f>
        <v>91682026052510105752273</v>
      </c>
      <c r="B341" s="5" t="s">
        <v>294</v>
      </c>
      <c r="C341" s="5" t="s">
        <v>295</v>
      </c>
      <c r="D341" s="5" t="s">
        <v>351</v>
      </c>
      <c r="E341" s="5" t="s">
        <v>11</v>
      </c>
      <c r="F341" s="6"/>
    </row>
    <row r="342" ht="25" customHeight="1" spans="1:6">
      <c r="A342" s="5" t="str">
        <f>"91682026052500353050982"</f>
        <v>91682026052500353050982</v>
      </c>
      <c r="B342" s="5" t="s">
        <v>294</v>
      </c>
      <c r="C342" s="5" t="s">
        <v>295</v>
      </c>
      <c r="D342" s="5" t="s">
        <v>352</v>
      </c>
      <c r="E342" s="5" t="s">
        <v>13</v>
      </c>
      <c r="F342" s="6"/>
    </row>
    <row r="343" ht="25" customHeight="1" spans="1:6">
      <c r="A343" s="5" t="str">
        <f>"91682026051620023429301"</f>
        <v>91682026051620023429301</v>
      </c>
      <c r="B343" s="5" t="s">
        <v>353</v>
      </c>
      <c r="C343" s="5" t="s">
        <v>354</v>
      </c>
      <c r="D343" s="5" t="s">
        <v>355</v>
      </c>
      <c r="E343" s="5" t="s">
        <v>11</v>
      </c>
      <c r="F343" s="6"/>
    </row>
    <row r="344" ht="25" customHeight="1" spans="1:6">
      <c r="A344" s="5" t="str">
        <f>"91682026051612480028928"</f>
        <v>91682026051612480028928</v>
      </c>
      <c r="B344" s="5" t="s">
        <v>353</v>
      </c>
      <c r="C344" s="5" t="s">
        <v>354</v>
      </c>
      <c r="D344" s="5" t="s">
        <v>356</v>
      </c>
      <c r="E344" s="5" t="s">
        <v>13</v>
      </c>
      <c r="F344" s="6"/>
    </row>
    <row r="345" ht="25" customHeight="1" spans="1:6">
      <c r="A345" s="5" t="str">
        <f>"91682026051718311930070"</f>
        <v>91682026051718311930070</v>
      </c>
      <c r="B345" s="5" t="s">
        <v>353</v>
      </c>
      <c r="C345" s="5" t="s">
        <v>354</v>
      </c>
      <c r="D345" s="5" t="s">
        <v>357</v>
      </c>
      <c r="E345" s="5" t="s">
        <v>11</v>
      </c>
      <c r="F345" s="6"/>
    </row>
    <row r="346" ht="25" customHeight="1" spans="1:6">
      <c r="A346" s="5" t="str">
        <f>"91682026051719103530106"</f>
        <v>91682026051719103530106</v>
      </c>
      <c r="B346" s="5" t="s">
        <v>353</v>
      </c>
      <c r="C346" s="5" t="s">
        <v>354</v>
      </c>
      <c r="D346" s="5" t="s">
        <v>358</v>
      </c>
      <c r="E346" s="5" t="s">
        <v>13</v>
      </c>
      <c r="F346" s="6"/>
    </row>
    <row r="347" ht="25" customHeight="1" spans="1:6">
      <c r="A347" s="5" t="str">
        <f>"91682026051721431530295"</f>
        <v>91682026051721431530295</v>
      </c>
      <c r="B347" s="5" t="s">
        <v>353</v>
      </c>
      <c r="C347" s="5" t="s">
        <v>354</v>
      </c>
      <c r="D347" s="5" t="s">
        <v>359</v>
      </c>
      <c r="E347" s="5" t="s">
        <v>13</v>
      </c>
      <c r="F347" s="6"/>
    </row>
    <row r="348" ht="25" customHeight="1" spans="1:6">
      <c r="A348" s="5" t="str">
        <f>"91682026051723103430418"</f>
        <v>91682026051723103430418</v>
      </c>
      <c r="B348" s="5" t="s">
        <v>353</v>
      </c>
      <c r="C348" s="5" t="s">
        <v>354</v>
      </c>
      <c r="D348" s="5" t="s">
        <v>360</v>
      </c>
      <c r="E348" s="5" t="s">
        <v>11</v>
      </c>
      <c r="F348" s="6"/>
    </row>
    <row r="349" ht="25" customHeight="1" spans="1:6">
      <c r="A349" s="5" t="str">
        <f>"91682026051800180930474"</f>
        <v>91682026051800180930474</v>
      </c>
      <c r="B349" s="5" t="s">
        <v>353</v>
      </c>
      <c r="C349" s="5" t="s">
        <v>354</v>
      </c>
      <c r="D349" s="5" t="s">
        <v>361</v>
      </c>
      <c r="E349" s="5" t="s">
        <v>11</v>
      </c>
      <c r="F349" s="6"/>
    </row>
    <row r="350" ht="25" customHeight="1" spans="1:6">
      <c r="A350" s="5" t="str">
        <f>"91682026051717120830006"</f>
        <v>91682026051717120830006</v>
      </c>
      <c r="B350" s="5" t="s">
        <v>353</v>
      </c>
      <c r="C350" s="5" t="s">
        <v>354</v>
      </c>
      <c r="D350" s="5" t="s">
        <v>362</v>
      </c>
      <c r="E350" s="5" t="s">
        <v>11</v>
      </c>
      <c r="F350" s="6"/>
    </row>
    <row r="351" ht="25" customHeight="1" spans="1:6">
      <c r="A351" s="5" t="str">
        <f>"91682026051812454332700"</f>
        <v>91682026051812454332700</v>
      </c>
      <c r="B351" s="5" t="s">
        <v>353</v>
      </c>
      <c r="C351" s="5" t="s">
        <v>354</v>
      </c>
      <c r="D351" s="5" t="s">
        <v>363</v>
      </c>
      <c r="E351" s="5" t="s">
        <v>11</v>
      </c>
      <c r="F351" s="6"/>
    </row>
    <row r="352" ht="25" customHeight="1" spans="1:6">
      <c r="A352" s="5" t="str">
        <f>"91682026051812574132763"</f>
        <v>91682026051812574132763</v>
      </c>
      <c r="B352" s="5" t="s">
        <v>353</v>
      </c>
      <c r="C352" s="5" t="s">
        <v>354</v>
      </c>
      <c r="D352" s="5" t="s">
        <v>364</v>
      </c>
      <c r="E352" s="5" t="s">
        <v>11</v>
      </c>
      <c r="F352" s="6"/>
    </row>
    <row r="353" ht="25" customHeight="1" spans="1:6">
      <c r="A353" s="5" t="str">
        <f>"91682026051808480830573"</f>
        <v>91682026051808480830573</v>
      </c>
      <c r="B353" s="5" t="s">
        <v>353</v>
      </c>
      <c r="C353" s="5" t="s">
        <v>354</v>
      </c>
      <c r="D353" s="5" t="s">
        <v>365</v>
      </c>
      <c r="E353" s="5" t="s">
        <v>11</v>
      </c>
      <c r="F353" s="6"/>
    </row>
    <row r="354" ht="25" customHeight="1" spans="1:6">
      <c r="A354" s="5" t="str">
        <f>"91682026051821054635343"</f>
        <v>91682026051821054635343</v>
      </c>
      <c r="B354" s="5" t="s">
        <v>353</v>
      </c>
      <c r="C354" s="5" t="s">
        <v>354</v>
      </c>
      <c r="D354" s="5" t="s">
        <v>366</v>
      </c>
      <c r="E354" s="5" t="s">
        <v>11</v>
      </c>
      <c r="F354" s="6"/>
    </row>
    <row r="355" ht="25" customHeight="1" spans="1:6">
      <c r="A355" s="5" t="str">
        <f>"91682026051912145137442"</f>
        <v>91682026051912145137442</v>
      </c>
      <c r="B355" s="5" t="s">
        <v>353</v>
      </c>
      <c r="C355" s="5" t="s">
        <v>354</v>
      </c>
      <c r="D355" s="5" t="s">
        <v>367</v>
      </c>
      <c r="E355" s="5" t="s">
        <v>13</v>
      </c>
      <c r="F355" s="6"/>
    </row>
    <row r="356" ht="25" customHeight="1" spans="1:6">
      <c r="A356" s="5" t="str">
        <f>"91682026051821090735361"</f>
        <v>91682026051821090735361</v>
      </c>
      <c r="B356" s="5" t="s">
        <v>353</v>
      </c>
      <c r="C356" s="5" t="s">
        <v>354</v>
      </c>
      <c r="D356" s="5" t="s">
        <v>368</v>
      </c>
      <c r="E356" s="5" t="s">
        <v>13</v>
      </c>
      <c r="F356" s="6"/>
    </row>
    <row r="357" ht="25" customHeight="1" spans="1:6">
      <c r="A357" s="5" t="str">
        <f>"91682026051918234738924"</f>
        <v>91682026051918234738924</v>
      </c>
      <c r="B357" s="5" t="s">
        <v>353</v>
      </c>
      <c r="C357" s="5" t="s">
        <v>354</v>
      </c>
      <c r="D357" s="5" t="s">
        <v>369</v>
      </c>
      <c r="E357" s="5" t="s">
        <v>11</v>
      </c>
      <c r="F357" s="6"/>
    </row>
    <row r="358" ht="25" customHeight="1" spans="1:6">
      <c r="A358" s="5" t="str">
        <f>"91682026051918412338984"</f>
        <v>91682026051918412338984</v>
      </c>
      <c r="B358" s="5" t="s">
        <v>353</v>
      </c>
      <c r="C358" s="5" t="s">
        <v>354</v>
      </c>
      <c r="D358" s="5" t="s">
        <v>370</v>
      </c>
      <c r="E358" s="5" t="s">
        <v>11</v>
      </c>
      <c r="F358" s="6"/>
    </row>
    <row r="359" ht="25" customHeight="1" spans="1:6">
      <c r="A359" s="5" t="str">
        <f>"91682026051922272039652"</f>
        <v>91682026051922272039652</v>
      </c>
      <c r="B359" s="5" t="s">
        <v>353</v>
      </c>
      <c r="C359" s="5" t="s">
        <v>354</v>
      </c>
      <c r="D359" s="5" t="s">
        <v>371</v>
      </c>
      <c r="E359" s="5" t="s">
        <v>11</v>
      </c>
      <c r="F359" s="6"/>
    </row>
    <row r="360" ht="25" customHeight="1" spans="1:6">
      <c r="A360" s="5" t="str">
        <f>"91682026051923260339772"</f>
        <v>91682026051923260339772</v>
      </c>
      <c r="B360" s="5" t="s">
        <v>353</v>
      </c>
      <c r="C360" s="5" t="s">
        <v>354</v>
      </c>
      <c r="D360" s="5" t="s">
        <v>372</v>
      </c>
      <c r="E360" s="5" t="s">
        <v>11</v>
      </c>
      <c r="F360" s="6"/>
    </row>
    <row r="361" ht="25" customHeight="1" spans="1:6">
      <c r="A361" s="5" t="str">
        <f>"91682026052022362842631"</f>
        <v>91682026052022362842631</v>
      </c>
      <c r="B361" s="5" t="s">
        <v>353</v>
      </c>
      <c r="C361" s="5" t="s">
        <v>354</v>
      </c>
      <c r="D361" s="5" t="s">
        <v>373</v>
      </c>
      <c r="E361" s="5" t="s">
        <v>13</v>
      </c>
      <c r="F361" s="6"/>
    </row>
    <row r="362" ht="25" customHeight="1" spans="1:6">
      <c r="A362" s="5" t="str">
        <f>"91682026052008561340197"</f>
        <v>91682026052008561340197</v>
      </c>
      <c r="B362" s="5" t="s">
        <v>353</v>
      </c>
      <c r="C362" s="5" t="s">
        <v>354</v>
      </c>
      <c r="D362" s="5" t="s">
        <v>374</v>
      </c>
      <c r="E362" s="5" t="s">
        <v>11</v>
      </c>
      <c r="F362" s="6"/>
    </row>
    <row r="363" ht="25" customHeight="1" spans="1:6">
      <c r="A363" s="5" t="str">
        <f>"91682026052112584243938"</f>
        <v>91682026052112584243938</v>
      </c>
      <c r="B363" s="5" t="s">
        <v>353</v>
      </c>
      <c r="C363" s="5" t="s">
        <v>354</v>
      </c>
      <c r="D363" s="5" t="s">
        <v>375</v>
      </c>
      <c r="E363" s="5" t="s">
        <v>11</v>
      </c>
      <c r="F363" s="6"/>
    </row>
    <row r="364" ht="25" customHeight="1" spans="1:6">
      <c r="A364" s="5" t="str">
        <f>"91682026052112162743796"</f>
        <v>91682026052112162743796</v>
      </c>
      <c r="B364" s="5" t="s">
        <v>353</v>
      </c>
      <c r="C364" s="5" t="s">
        <v>354</v>
      </c>
      <c r="D364" s="5" t="s">
        <v>376</v>
      </c>
      <c r="E364" s="5" t="s">
        <v>11</v>
      </c>
      <c r="F364" s="6"/>
    </row>
    <row r="365" ht="25" customHeight="1" spans="1:6">
      <c r="A365" s="5" t="str">
        <f>"91682026052117342044909"</f>
        <v>91682026052117342044909</v>
      </c>
      <c r="B365" s="5" t="s">
        <v>353</v>
      </c>
      <c r="C365" s="5" t="s">
        <v>354</v>
      </c>
      <c r="D365" s="5" t="s">
        <v>377</v>
      </c>
      <c r="E365" s="5" t="s">
        <v>11</v>
      </c>
      <c r="F365" s="6"/>
    </row>
    <row r="366" ht="25" customHeight="1" spans="1:6">
      <c r="A366" s="5" t="str">
        <f>"91682026052119063545168"</f>
        <v>91682026052119063545168</v>
      </c>
      <c r="B366" s="5" t="s">
        <v>353</v>
      </c>
      <c r="C366" s="5" t="s">
        <v>354</v>
      </c>
      <c r="D366" s="5" t="s">
        <v>378</v>
      </c>
      <c r="E366" s="5" t="s">
        <v>13</v>
      </c>
      <c r="F366" s="6"/>
    </row>
    <row r="367" ht="25" customHeight="1" spans="1:6">
      <c r="A367" s="5" t="str">
        <f>"91682026052119092345176"</f>
        <v>91682026052119092345176</v>
      </c>
      <c r="B367" s="5" t="s">
        <v>353</v>
      </c>
      <c r="C367" s="5" t="s">
        <v>354</v>
      </c>
      <c r="D367" s="5" t="s">
        <v>379</v>
      </c>
      <c r="E367" s="5" t="s">
        <v>11</v>
      </c>
      <c r="F367" s="6"/>
    </row>
    <row r="368" ht="25" customHeight="1" spans="1:6">
      <c r="A368" s="5" t="str">
        <f>"91682026052119391145260"</f>
        <v>91682026052119391145260</v>
      </c>
      <c r="B368" s="5" t="s">
        <v>353</v>
      </c>
      <c r="C368" s="5" t="s">
        <v>354</v>
      </c>
      <c r="D368" s="5" t="s">
        <v>380</v>
      </c>
      <c r="E368" s="5" t="s">
        <v>13</v>
      </c>
      <c r="F368" s="6"/>
    </row>
    <row r="369" ht="25" customHeight="1" spans="1:6">
      <c r="A369" s="5" t="str">
        <f>"91682026052217233048595"</f>
        <v>91682026052217233048595</v>
      </c>
      <c r="B369" s="5" t="s">
        <v>353</v>
      </c>
      <c r="C369" s="5" t="s">
        <v>354</v>
      </c>
      <c r="D369" s="5" t="s">
        <v>381</v>
      </c>
      <c r="E369" s="5" t="s">
        <v>11</v>
      </c>
      <c r="F369" s="6"/>
    </row>
    <row r="370" ht="25" customHeight="1" spans="1:6">
      <c r="A370" s="5" t="str">
        <f>"91682026052217371148611"</f>
        <v>91682026052217371148611</v>
      </c>
      <c r="B370" s="5" t="s">
        <v>353</v>
      </c>
      <c r="C370" s="5" t="s">
        <v>354</v>
      </c>
      <c r="D370" s="5" t="s">
        <v>382</v>
      </c>
      <c r="E370" s="5" t="s">
        <v>13</v>
      </c>
      <c r="F370" s="6"/>
    </row>
    <row r="371" ht="25" customHeight="1" spans="1:6">
      <c r="A371" s="5" t="str">
        <f>"91682026052318342549546"</f>
        <v>91682026052318342549546</v>
      </c>
      <c r="B371" s="5" t="s">
        <v>353</v>
      </c>
      <c r="C371" s="5" t="s">
        <v>354</v>
      </c>
      <c r="D371" s="5" t="s">
        <v>383</v>
      </c>
      <c r="E371" s="5" t="s">
        <v>13</v>
      </c>
      <c r="F371" s="6"/>
    </row>
    <row r="372" ht="25" customHeight="1" spans="1:6">
      <c r="A372" s="5" t="str">
        <f>"91682026052210003046768"</f>
        <v>91682026052210003046768</v>
      </c>
      <c r="B372" s="5" t="s">
        <v>353</v>
      </c>
      <c r="C372" s="5" t="s">
        <v>354</v>
      </c>
      <c r="D372" s="5" t="s">
        <v>384</v>
      </c>
      <c r="E372" s="5" t="s">
        <v>11</v>
      </c>
      <c r="F372" s="6"/>
    </row>
    <row r="373" ht="25" customHeight="1" spans="1:6">
      <c r="A373" s="5" t="str">
        <f>"91682026052412491250399"</f>
        <v>91682026052412491250399</v>
      </c>
      <c r="B373" s="5" t="s">
        <v>353</v>
      </c>
      <c r="C373" s="5" t="s">
        <v>354</v>
      </c>
      <c r="D373" s="5" t="s">
        <v>385</v>
      </c>
      <c r="E373" s="5" t="s">
        <v>11</v>
      </c>
      <c r="F373" s="6"/>
    </row>
    <row r="374" ht="25" customHeight="1" spans="1:6">
      <c r="A374" s="5" t="str">
        <f>"91682026052420190550794"</f>
        <v>91682026052420190550794</v>
      </c>
      <c r="B374" s="5" t="s">
        <v>353</v>
      </c>
      <c r="C374" s="5" t="s">
        <v>354</v>
      </c>
      <c r="D374" s="5" t="s">
        <v>386</v>
      </c>
      <c r="E374" s="5" t="s">
        <v>13</v>
      </c>
      <c r="F374" s="6"/>
    </row>
    <row r="375" ht="25" customHeight="1" spans="1:6">
      <c r="A375" s="5" t="str">
        <f>"91682026052411550150359"</f>
        <v>91682026052411550150359</v>
      </c>
      <c r="B375" s="5" t="s">
        <v>353</v>
      </c>
      <c r="C375" s="5" t="s">
        <v>354</v>
      </c>
      <c r="D375" s="5" t="s">
        <v>387</v>
      </c>
      <c r="E375" s="5" t="s">
        <v>11</v>
      </c>
      <c r="F375" s="6"/>
    </row>
    <row r="376" ht="25" customHeight="1" spans="1:6">
      <c r="A376" s="5" t="str">
        <f>"91682026052423534250971"</f>
        <v>91682026052423534250971</v>
      </c>
      <c r="B376" s="5" t="s">
        <v>353</v>
      </c>
      <c r="C376" s="5" t="s">
        <v>354</v>
      </c>
      <c r="D376" s="5" t="s">
        <v>388</v>
      </c>
      <c r="E376" s="5" t="s">
        <v>13</v>
      </c>
      <c r="F376" s="6"/>
    </row>
    <row r="377" ht="25" customHeight="1" spans="1:6">
      <c r="A377" s="5" t="str">
        <f>"91682026052508561651103"</f>
        <v>91682026052508561651103</v>
      </c>
      <c r="B377" s="5" t="s">
        <v>353</v>
      </c>
      <c r="C377" s="5" t="s">
        <v>354</v>
      </c>
      <c r="D377" s="5" t="s">
        <v>389</v>
      </c>
      <c r="E377" s="5" t="s">
        <v>11</v>
      </c>
      <c r="F377" s="6"/>
    </row>
    <row r="378" ht="25" customHeight="1" spans="1:6">
      <c r="A378" s="5" t="str">
        <f>"91682026052510135052306"</f>
        <v>91682026052510135052306</v>
      </c>
      <c r="B378" s="5" t="s">
        <v>353</v>
      </c>
      <c r="C378" s="5" t="s">
        <v>354</v>
      </c>
      <c r="D378" s="5" t="s">
        <v>390</v>
      </c>
      <c r="E378" s="5" t="s">
        <v>11</v>
      </c>
      <c r="F378" s="6"/>
    </row>
    <row r="379" ht="25" customHeight="1" spans="1:6">
      <c r="A379" s="5" t="str">
        <f>"91682026051610484728838"</f>
        <v>91682026051610484728838</v>
      </c>
      <c r="B379" s="5" t="s">
        <v>391</v>
      </c>
      <c r="C379" s="5" t="s">
        <v>392</v>
      </c>
      <c r="D379" s="5" t="s">
        <v>393</v>
      </c>
      <c r="E379" s="5" t="s">
        <v>11</v>
      </c>
      <c r="F379" s="6"/>
    </row>
    <row r="380" ht="25" customHeight="1" spans="1:6">
      <c r="A380" s="5" t="str">
        <f>"91682026051619014229245"</f>
        <v>91682026051619014229245</v>
      </c>
      <c r="B380" s="5" t="s">
        <v>391</v>
      </c>
      <c r="C380" s="5" t="s">
        <v>392</v>
      </c>
      <c r="D380" s="5" t="s">
        <v>394</v>
      </c>
      <c r="E380" s="5" t="s">
        <v>11</v>
      </c>
      <c r="F380" s="6"/>
    </row>
    <row r="381" ht="25" customHeight="1" spans="1:6">
      <c r="A381" s="5" t="str">
        <f>"91682026051616505929155"</f>
        <v>91682026051616505929155</v>
      </c>
      <c r="B381" s="5" t="s">
        <v>391</v>
      </c>
      <c r="C381" s="5" t="s">
        <v>392</v>
      </c>
      <c r="D381" s="5" t="s">
        <v>395</v>
      </c>
      <c r="E381" s="5" t="s">
        <v>11</v>
      </c>
      <c r="F381" s="6"/>
    </row>
    <row r="382" ht="25" customHeight="1" spans="1:6">
      <c r="A382" s="5" t="str">
        <f>"91682026051620243029328"</f>
        <v>91682026051620243029328</v>
      </c>
      <c r="B382" s="5" t="s">
        <v>391</v>
      </c>
      <c r="C382" s="5" t="s">
        <v>392</v>
      </c>
      <c r="D382" s="5" t="s">
        <v>396</v>
      </c>
      <c r="E382" s="5" t="s">
        <v>11</v>
      </c>
      <c r="F382" s="6"/>
    </row>
    <row r="383" ht="25" customHeight="1" spans="1:6">
      <c r="A383" s="5" t="str">
        <f>"91682026051616432129150"</f>
        <v>91682026051616432129150</v>
      </c>
      <c r="B383" s="5" t="s">
        <v>391</v>
      </c>
      <c r="C383" s="5" t="s">
        <v>392</v>
      </c>
      <c r="D383" s="5" t="s">
        <v>397</v>
      </c>
      <c r="E383" s="5" t="s">
        <v>11</v>
      </c>
      <c r="F383" s="6"/>
    </row>
    <row r="384" ht="25" customHeight="1" spans="1:6">
      <c r="A384" s="5" t="str">
        <f>"91682026051621500729427"</f>
        <v>91682026051621500729427</v>
      </c>
      <c r="B384" s="5" t="s">
        <v>391</v>
      </c>
      <c r="C384" s="5" t="s">
        <v>392</v>
      </c>
      <c r="D384" s="5" t="s">
        <v>398</v>
      </c>
      <c r="E384" s="5" t="s">
        <v>11</v>
      </c>
      <c r="F384" s="6"/>
    </row>
    <row r="385" ht="25" customHeight="1" spans="1:6">
      <c r="A385" s="5" t="str">
        <f>"91682026051618174929219"</f>
        <v>91682026051618174929219</v>
      </c>
      <c r="B385" s="5" t="s">
        <v>391</v>
      </c>
      <c r="C385" s="5" t="s">
        <v>392</v>
      </c>
      <c r="D385" s="5" t="s">
        <v>399</v>
      </c>
      <c r="E385" s="5" t="s">
        <v>11</v>
      </c>
      <c r="F385" s="6"/>
    </row>
    <row r="386" ht="25" customHeight="1" spans="1:6">
      <c r="A386" s="5" t="str">
        <f>"91682026051715124729883"</f>
        <v>91682026051715124729883</v>
      </c>
      <c r="B386" s="5" t="s">
        <v>391</v>
      </c>
      <c r="C386" s="5" t="s">
        <v>392</v>
      </c>
      <c r="D386" s="5" t="s">
        <v>400</v>
      </c>
      <c r="E386" s="5" t="s">
        <v>11</v>
      </c>
      <c r="F386" s="6"/>
    </row>
    <row r="387" ht="25" customHeight="1" spans="1:6">
      <c r="A387" s="5" t="str">
        <f>"91682026051718155830059"</f>
        <v>91682026051718155830059</v>
      </c>
      <c r="B387" s="5" t="s">
        <v>391</v>
      </c>
      <c r="C387" s="5" t="s">
        <v>392</v>
      </c>
      <c r="D387" s="5" t="s">
        <v>401</v>
      </c>
      <c r="E387" s="5" t="s">
        <v>11</v>
      </c>
      <c r="F387" s="6"/>
    </row>
    <row r="388" ht="25" customHeight="1" spans="1:6">
      <c r="A388" s="5" t="str">
        <f>"91682026051719580730146"</f>
        <v>91682026051719580730146</v>
      </c>
      <c r="B388" s="5" t="s">
        <v>391</v>
      </c>
      <c r="C388" s="5" t="s">
        <v>392</v>
      </c>
      <c r="D388" s="5" t="s">
        <v>402</v>
      </c>
      <c r="E388" s="5" t="s">
        <v>11</v>
      </c>
      <c r="F388" s="6"/>
    </row>
    <row r="389" ht="25" customHeight="1" spans="1:6">
      <c r="A389" s="5" t="str">
        <f>"91682026051722391530386"</f>
        <v>91682026051722391530386</v>
      </c>
      <c r="B389" s="5" t="s">
        <v>391</v>
      </c>
      <c r="C389" s="5" t="s">
        <v>392</v>
      </c>
      <c r="D389" s="5" t="s">
        <v>403</v>
      </c>
      <c r="E389" s="5" t="s">
        <v>11</v>
      </c>
      <c r="F389" s="6"/>
    </row>
    <row r="390" ht="25" customHeight="1" spans="1:6">
      <c r="A390" s="5" t="str">
        <f>"91682026051717312630029"</f>
        <v>91682026051717312630029</v>
      </c>
      <c r="B390" s="5" t="s">
        <v>391</v>
      </c>
      <c r="C390" s="5" t="s">
        <v>392</v>
      </c>
      <c r="D390" s="5" t="s">
        <v>404</v>
      </c>
      <c r="E390" s="5" t="s">
        <v>13</v>
      </c>
      <c r="F390" s="6"/>
    </row>
    <row r="391" ht="25" customHeight="1" spans="1:6">
      <c r="A391" s="5" t="str">
        <f>"91682026051810095131493"</f>
        <v>91682026051810095131493</v>
      </c>
      <c r="B391" s="5" t="s">
        <v>391</v>
      </c>
      <c r="C391" s="5" t="s">
        <v>392</v>
      </c>
      <c r="D391" s="5" t="s">
        <v>405</v>
      </c>
      <c r="E391" s="5" t="s">
        <v>13</v>
      </c>
      <c r="F391" s="6"/>
    </row>
    <row r="392" ht="25" customHeight="1" spans="1:6">
      <c r="A392" s="5" t="str">
        <f>"91682026051810241731637"</f>
        <v>91682026051810241731637</v>
      </c>
      <c r="B392" s="5" t="s">
        <v>391</v>
      </c>
      <c r="C392" s="5" t="s">
        <v>392</v>
      </c>
      <c r="D392" s="5" t="s">
        <v>406</v>
      </c>
      <c r="E392" s="5" t="s">
        <v>11</v>
      </c>
      <c r="F392" s="6"/>
    </row>
    <row r="393" ht="25" customHeight="1" spans="1:6">
      <c r="A393" s="5" t="str">
        <f>"91682026051811475732317"</f>
        <v>91682026051811475732317</v>
      </c>
      <c r="B393" s="5" t="s">
        <v>391</v>
      </c>
      <c r="C393" s="5" t="s">
        <v>392</v>
      </c>
      <c r="D393" s="5" t="s">
        <v>37</v>
      </c>
      <c r="E393" s="5" t="s">
        <v>11</v>
      </c>
      <c r="F393" s="6"/>
    </row>
    <row r="394" ht="25" customHeight="1" spans="1:6">
      <c r="A394" s="5" t="str">
        <f>"91682026051812373232642"</f>
        <v>91682026051812373232642</v>
      </c>
      <c r="B394" s="5" t="s">
        <v>391</v>
      </c>
      <c r="C394" s="5" t="s">
        <v>392</v>
      </c>
      <c r="D394" s="5" t="s">
        <v>407</v>
      </c>
      <c r="E394" s="5" t="s">
        <v>13</v>
      </c>
      <c r="F394" s="6"/>
    </row>
    <row r="395" ht="25" customHeight="1" spans="1:6">
      <c r="A395" s="5" t="str">
        <f>"91682026051720231730167"</f>
        <v>91682026051720231730167</v>
      </c>
      <c r="B395" s="5" t="s">
        <v>391</v>
      </c>
      <c r="C395" s="5" t="s">
        <v>392</v>
      </c>
      <c r="D395" s="5" t="s">
        <v>408</v>
      </c>
      <c r="E395" s="5" t="s">
        <v>11</v>
      </c>
      <c r="F395" s="6"/>
    </row>
    <row r="396" ht="25" customHeight="1" spans="1:6">
      <c r="A396" s="5" t="str">
        <f>"91682026051815262633702"</f>
        <v>91682026051815262633702</v>
      </c>
      <c r="B396" s="5" t="s">
        <v>391</v>
      </c>
      <c r="C396" s="5" t="s">
        <v>392</v>
      </c>
      <c r="D396" s="5" t="s">
        <v>409</v>
      </c>
      <c r="E396" s="5" t="s">
        <v>11</v>
      </c>
      <c r="F396" s="6"/>
    </row>
    <row r="397" ht="25" customHeight="1" spans="1:6">
      <c r="A397" s="5" t="str">
        <f>"91682026051714082429838"</f>
        <v>91682026051714082429838</v>
      </c>
      <c r="B397" s="5" t="s">
        <v>391</v>
      </c>
      <c r="C397" s="5" t="s">
        <v>392</v>
      </c>
      <c r="D397" s="5" t="s">
        <v>410</v>
      </c>
      <c r="E397" s="5" t="s">
        <v>11</v>
      </c>
      <c r="F397" s="6"/>
    </row>
    <row r="398" ht="25" customHeight="1" spans="1:6">
      <c r="A398" s="5" t="str">
        <f>"91682026051719243130118"</f>
        <v>91682026051719243130118</v>
      </c>
      <c r="B398" s="5" t="s">
        <v>391</v>
      </c>
      <c r="C398" s="5" t="s">
        <v>392</v>
      </c>
      <c r="D398" s="5" t="s">
        <v>411</v>
      </c>
      <c r="E398" s="5" t="s">
        <v>11</v>
      </c>
      <c r="F398" s="6"/>
    </row>
    <row r="399" ht="25" customHeight="1" spans="1:6">
      <c r="A399" s="5" t="str">
        <f>"91682026051622565729486"</f>
        <v>91682026051622565729486</v>
      </c>
      <c r="B399" s="5" t="s">
        <v>391</v>
      </c>
      <c r="C399" s="5" t="s">
        <v>392</v>
      </c>
      <c r="D399" s="5" t="s">
        <v>412</v>
      </c>
      <c r="E399" s="5" t="s">
        <v>11</v>
      </c>
      <c r="F399" s="6"/>
    </row>
    <row r="400" ht="25" customHeight="1" spans="1:6">
      <c r="A400" s="5" t="str">
        <f>"91682026051816262334064"</f>
        <v>91682026051816262334064</v>
      </c>
      <c r="B400" s="5" t="s">
        <v>391</v>
      </c>
      <c r="C400" s="5" t="s">
        <v>392</v>
      </c>
      <c r="D400" s="5" t="s">
        <v>413</v>
      </c>
      <c r="E400" s="5" t="s">
        <v>13</v>
      </c>
      <c r="F400" s="6"/>
    </row>
    <row r="401" ht="25" customHeight="1" spans="1:6">
      <c r="A401" s="5" t="str">
        <f>"91682026051816241434047"</f>
        <v>91682026051816241434047</v>
      </c>
      <c r="B401" s="5" t="s">
        <v>391</v>
      </c>
      <c r="C401" s="5" t="s">
        <v>392</v>
      </c>
      <c r="D401" s="5" t="s">
        <v>414</v>
      </c>
      <c r="E401" s="5" t="s">
        <v>11</v>
      </c>
      <c r="F401" s="6"/>
    </row>
    <row r="402" ht="25" customHeight="1" spans="1:6">
      <c r="A402" s="5" t="str">
        <f>"91682026051816303734092"</f>
        <v>91682026051816303734092</v>
      </c>
      <c r="B402" s="5" t="s">
        <v>391</v>
      </c>
      <c r="C402" s="5" t="s">
        <v>392</v>
      </c>
      <c r="D402" s="5" t="s">
        <v>415</v>
      </c>
      <c r="E402" s="5" t="s">
        <v>11</v>
      </c>
      <c r="F402" s="6"/>
    </row>
    <row r="403" ht="25" customHeight="1" spans="1:6">
      <c r="A403" s="5" t="str">
        <f>"91682026051612280528913"</f>
        <v>91682026051612280528913</v>
      </c>
      <c r="B403" s="5" t="s">
        <v>391</v>
      </c>
      <c r="C403" s="5" t="s">
        <v>392</v>
      </c>
      <c r="D403" s="5" t="s">
        <v>416</v>
      </c>
      <c r="E403" s="5" t="s">
        <v>11</v>
      </c>
      <c r="F403" s="6"/>
    </row>
    <row r="404" ht="25" customHeight="1" spans="1:6">
      <c r="A404" s="5" t="str">
        <f>"91682026051819365234902"</f>
        <v>91682026051819365234902</v>
      </c>
      <c r="B404" s="5" t="s">
        <v>391</v>
      </c>
      <c r="C404" s="5" t="s">
        <v>392</v>
      </c>
      <c r="D404" s="5" t="s">
        <v>417</v>
      </c>
      <c r="E404" s="5" t="s">
        <v>11</v>
      </c>
      <c r="F404" s="6"/>
    </row>
    <row r="405" ht="25" customHeight="1" spans="1:6">
      <c r="A405" s="5" t="str">
        <f>"91682026051812215832535"</f>
        <v>91682026051812215832535</v>
      </c>
      <c r="B405" s="5" t="s">
        <v>391</v>
      </c>
      <c r="C405" s="5" t="s">
        <v>392</v>
      </c>
      <c r="D405" s="5" t="s">
        <v>418</v>
      </c>
      <c r="E405" s="5" t="s">
        <v>11</v>
      </c>
      <c r="F405" s="6"/>
    </row>
    <row r="406" ht="25" customHeight="1" spans="1:6">
      <c r="A406" s="5" t="str">
        <f>"91682026051822580135780"</f>
        <v>91682026051822580135780</v>
      </c>
      <c r="B406" s="5" t="s">
        <v>391</v>
      </c>
      <c r="C406" s="5" t="s">
        <v>392</v>
      </c>
      <c r="D406" s="5" t="s">
        <v>419</v>
      </c>
      <c r="E406" s="5" t="s">
        <v>11</v>
      </c>
      <c r="F406" s="6"/>
    </row>
    <row r="407" ht="25" customHeight="1" spans="1:6">
      <c r="A407" s="5" t="str">
        <f>"91682026051910465136947"</f>
        <v>91682026051910465136947</v>
      </c>
      <c r="B407" s="5" t="s">
        <v>391</v>
      </c>
      <c r="C407" s="5" t="s">
        <v>392</v>
      </c>
      <c r="D407" s="5" t="s">
        <v>420</v>
      </c>
      <c r="E407" s="5" t="s">
        <v>11</v>
      </c>
      <c r="F407" s="6"/>
    </row>
    <row r="408" ht="25" customHeight="1" spans="1:6">
      <c r="A408" s="5" t="str">
        <f>"91682026051911252737153"</f>
        <v>91682026051911252737153</v>
      </c>
      <c r="B408" s="5" t="s">
        <v>391</v>
      </c>
      <c r="C408" s="5" t="s">
        <v>392</v>
      </c>
      <c r="D408" s="5" t="s">
        <v>421</v>
      </c>
      <c r="E408" s="5" t="s">
        <v>11</v>
      </c>
      <c r="F408" s="6"/>
    </row>
    <row r="409" ht="25" customHeight="1" spans="1:6">
      <c r="A409" s="5" t="str">
        <f>"91682026051911561537306"</f>
        <v>91682026051911561537306</v>
      </c>
      <c r="B409" s="5" t="s">
        <v>391</v>
      </c>
      <c r="C409" s="5" t="s">
        <v>392</v>
      </c>
      <c r="D409" s="5" t="s">
        <v>422</v>
      </c>
      <c r="E409" s="5" t="s">
        <v>11</v>
      </c>
      <c r="F409" s="6"/>
    </row>
    <row r="410" ht="25" customHeight="1" spans="1:6">
      <c r="A410" s="5" t="str">
        <f>"91682026051811332132209"</f>
        <v>91682026051811332132209</v>
      </c>
      <c r="B410" s="5" t="s">
        <v>391</v>
      </c>
      <c r="C410" s="5" t="s">
        <v>392</v>
      </c>
      <c r="D410" s="5" t="s">
        <v>423</v>
      </c>
      <c r="E410" s="5" t="s">
        <v>11</v>
      </c>
      <c r="F410" s="6"/>
    </row>
    <row r="411" ht="25" customHeight="1" spans="1:6">
      <c r="A411" s="5" t="str">
        <f>"91682026051914055837856"</f>
        <v>91682026051914055837856</v>
      </c>
      <c r="B411" s="5" t="s">
        <v>391</v>
      </c>
      <c r="C411" s="5" t="s">
        <v>392</v>
      </c>
      <c r="D411" s="5" t="s">
        <v>424</v>
      </c>
      <c r="E411" s="5" t="s">
        <v>11</v>
      </c>
      <c r="F411" s="6"/>
    </row>
    <row r="412" ht="25" customHeight="1" spans="1:6">
      <c r="A412" s="5" t="str">
        <f>"91682026051916004038394"</f>
        <v>91682026051916004038394</v>
      </c>
      <c r="B412" s="5" t="s">
        <v>391</v>
      </c>
      <c r="C412" s="5" t="s">
        <v>392</v>
      </c>
      <c r="D412" s="5" t="s">
        <v>425</v>
      </c>
      <c r="E412" s="5" t="s">
        <v>11</v>
      </c>
      <c r="F412" s="6"/>
    </row>
    <row r="413" ht="25" customHeight="1" spans="1:6">
      <c r="A413" s="5" t="str">
        <f>"91682026051916570038644"</f>
        <v>91682026051916570038644</v>
      </c>
      <c r="B413" s="5" t="s">
        <v>391</v>
      </c>
      <c r="C413" s="5" t="s">
        <v>392</v>
      </c>
      <c r="D413" s="5" t="s">
        <v>426</v>
      </c>
      <c r="E413" s="5" t="s">
        <v>11</v>
      </c>
      <c r="F413" s="6"/>
    </row>
    <row r="414" ht="25" customHeight="1" spans="1:6">
      <c r="A414" s="5" t="str">
        <f>"91682026051917330938771"</f>
        <v>91682026051917330938771</v>
      </c>
      <c r="B414" s="5" t="s">
        <v>391</v>
      </c>
      <c r="C414" s="5" t="s">
        <v>392</v>
      </c>
      <c r="D414" s="5" t="s">
        <v>427</v>
      </c>
      <c r="E414" s="5" t="s">
        <v>11</v>
      </c>
      <c r="F414" s="6"/>
    </row>
    <row r="415" ht="25" customHeight="1" spans="1:6">
      <c r="A415" s="5" t="str">
        <f>"91682026051919523939212"</f>
        <v>91682026051919523939212</v>
      </c>
      <c r="B415" s="5" t="s">
        <v>391</v>
      </c>
      <c r="C415" s="5" t="s">
        <v>392</v>
      </c>
      <c r="D415" s="5" t="s">
        <v>428</v>
      </c>
      <c r="E415" s="5" t="s">
        <v>11</v>
      </c>
      <c r="F415" s="6"/>
    </row>
    <row r="416" ht="25" customHeight="1" spans="1:6">
      <c r="A416" s="5" t="str">
        <f>"91682026051916445738590"</f>
        <v>91682026051916445738590</v>
      </c>
      <c r="B416" s="5" t="s">
        <v>391</v>
      </c>
      <c r="C416" s="5" t="s">
        <v>392</v>
      </c>
      <c r="D416" s="5" t="s">
        <v>429</v>
      </c>
      <c r="E416" s="5" t="s">
        <v>13</v>
      </c>
      <c r="F416" s="6"/>
    </row>
    <row r="417" ht="25" customHeight="1" spans="1:6">
      <c r="A417" s="5" t="str">
        <f>"91682026051917455838805"</f>
        <v>91682026051917455838805</v>
      </c>
      <c r="B417" s="5" t="s">
        <v>391</v>
      </c>
      <c r="C417" s="5" t="s">
        <v>392</v>
      </c>
      <c r="D417" s="5" t="s">
        <v>430</v>
      </c>
      <c r="E417" s="5" t="s">
        <v>11</v>
      </c>
      <c r="F417" s="6"/>
    </row>
    <row r="418" ht="25" customHeight="1" spans="1:6">
      <c r="A418" s="5" t="str">
        <f>"91682026051922213639643"</f>
        <v>91682026051922213639643</v>
      </c>
      <c r="B418" s="5" t="s">
        <v>391</v>
      </c>
      <c r="C418" s="5" t="s">
        <v>392</v>
      </c>
      <c r="D418" s="5" t="s">
        <v>431</v>
      </c>
      <c r="E418" s="5" t="s">
        <v>11</v>
      </c>
      <c r="F418" s="6"/>
    </row>
    <row r="419" ht="25" customHeight="1" spans="1:6">
      <c r="A419" s="5" t="str">
        <f>"91682026052000150039822"</f>
        <v>91682026052000150039822</v>
      </c>
      <c r="B419" s="5" t="s">
        <v>391</v>
      </c>
      <c r="C419" s="5" t="s">
        <v>392</v>
      </c>
      <c r="D419" s="5" t="s">
        <v>432</v>
      </c>
      <c r="E419" s="5" t="s">
        <v>11</v>
      </c>
      <c r="F419" s="6"/>
    </row>
    <row r="420" ht="25" customHeight="1" spans="1:6">
      <c r="A420" s="5" t="str">
        <f>"91682026052010105840492"</f>
        <v>91682026052010105840492</v>
      </c>
      <c r="B420" s="5" t="s">
        <v>391</v>
      </c>
      <c r="C420" s="5" t="s">
        <v>392</v>
      </c>
      <c r="D420" s="5" t="s">
        <v>98</v>
      </c>
      <c r="E420" s="5" t="s">
        <v>11</v>
      </c>
      <c r="F420" s="6"/>
    </row>
    <row r="421" ht="25" customHeight="1" spans="1:6">
      <c r="A421" s="5" t="str">
        <f>"91682026051912400937550"</f>
        <v>91682026051912400937550</v>
      </c>
      <c r="B421" s="5" t="s">
        <v>391</v>
      </c>
      <c r="C421" s="5" t="s">
        <v>392</v>
      </c>
      <c r="D421" s="5" t="s">
        <v>433</v>
      </c>
      <c r="E421" s="5" t="s">
        <v>11</v>
      </c>
      <c r="F421" s="6"/>
    </row>
    <row r="422" ht="25" customHeight="1" spans="1:6">
      <c r="A422" s="5" t="str">
        <f>"91682026052013082141107"</f>
        <v>91682026052013082141107</v>
      </c>
      <c r="B422" s="5" t="s">
        <v>391</v>
      </c>
      <c r="C422" s="5" t="s">
        <v>392</v>
      </c>
      <c r="D422" s="5" t="s">
        <v>434</v>
      </c>
      <c r="E422" s="5" t="s">
        <v>11</v>
      </c>
      <c r="F422" s="6"/>
    </row>
    <row r="423" ht="25" customHeight="1" spans="1:6">
      <c r="A423" s="5" t="str">
        <f>"91682026052016004841680"</f>
        <v>91682026052016004841680</v>
      </c>
      <c r="B423" s="5" t="s">
        <v>391</v>
      </c>
      <c r="C423" s="5" t="s">
        <v>392</v>
      </c>
      <c r="D423" s="5" t="s">
        <v>435</v>
      </c>
      <c r="E423" s="5" t="s">
        <v>11</v>
      </c>
      <c r="F423" s="6"/>
    </row>
    <row r="424" ht="25" customHeight="1" spans="1:6">
      <c r="A424" s="5" t="str">
        <f>"91682026052017164941928"</f>
        <v>91682026052017164941928</v>
      </c>
      <c r="B424" s="5" t="s">
        <v>391</v>
      </c>
      <c r="C424" s="5" t="s">
        <v>392</v>
      </c>
      <c r="D424" s="5" t="s">
        <v>436</v>
      </c>
      <c r="E424" s="5" t="s">
        <v>13</v>
      </c>
      <c r="F424" s="6"/>
    </row>
    <row r="425" ht="25" customHeight="1" spans="1:6">
      <c r="A425" s="5" t="str">
        <f>"91682026051820132935078"</f>
        <v>91682026051820132935078</v>
      </c>
      <c r="B425" s="5" t="s">
        <v>391</v>
      </c>
      <c r="C425" s="5" t="s">
        <v>392</v>
      </c>
      <c r="D425" s="5" t="s">
        <v>437</v>
      </c>
      <c r="E425" s="5" t="s">
        <v>11</v>
      </c>
      <c r="F425" s="6"/>
    </row>
    <row r="426" ht="25" customHeight="1" spans="1:6">
      <c r="A426" s="5" t="str">
        <f>"91682026052021451642509"</f>
        <v>91682026052021451642509</v>
      </c>
      <c r="B426" s="5" t="s">
        <v>391</v>
      </c>
      <c r="C426" s="5" t="s">
        <v>392</v>
      </c>
      <c r="D426" s="5" t="s">
        <v>438</v>
      </c>
      <c r="E426" s="5" t="s">
        <v>11</v>
      </c>
      <c r="F426" s="6"/>
    </row>
    <row r="427" ht="25" customHeight="1" spans="1:6">
      <c r="A427" s="5" t="str">
        <f>"91682026052021541342529"</f>
        <v>91682026052021541342529</v>
      </c>
      <c r="B427" s="5" t="s">
        <v>391</v>
      </c>
      <c r="C427" s="5" t="s">
        <v>392</v>
      </c>
      <c r="D427" s="5" t="s">
        <v>439</v>
      </c>
      <c r="E427" s="5" t="s">
        <v>11</v>
      </c>
      <c r="F427" s="6"/>
    </row>
    <row r="428" ht="25" customHeight="1" spans="1:6">
      <c r="A428" s="5" t="str">
        <f>"91682026052022063942561"</f>
        <v>91682026052022063942561</v>
      </c>
      <c r="B428" s="5" t="s">
        <v>391</v>
      </c>
      <c r="C428" s="5" t="s">
        <v>392</v>
      </c>
      <c r="D428" s="5" t="s">
        <v>440</v>
      </c>
      <c r="E428" s="5" t="s">
        <v>11</v>
      </c>
      <c r="F428" s="6"/>
    </row>
    <row r="429" ht="25" customHeight="1" spans="1:6">
      <c r="A429" s="5" t="str">
        <f>"91682026052020375442349"</f>
        <v>91682026052020375442349</v>
      </c>
      <c r="B429" s="5" t="s">
        <v>391</v>
      </c>
      <c r="C429" s="5" t="s">
        <v>392</v>
      </c>
      <c r="D429" s="5" t="s">
        <v>441</v>
      </c>
      <c r="E429" s="5" t="s">
        <v>13</v>
      </c>
      <c r="F429" s="6"/>
    </row>
    <row r="430" ht="25" customHeight="1" spans="1:6">
      <c r="A430" s="5" t="str">
        <f>"91682026052023181442733"</f>
        <v>91682026052023181442733</v>
      </c>
      <c r="B430" s="5" t="s">
        <v>391</v>
      </c>
      <c r="C430" s="5" t="s">
        <v>392</v>
      </c>
      <c r="D430" s="5" t="s">
        <v>442</v>
      </c>
      <c r="E430" s="5" t="s">
        <v>11</v>
      </c>
      <c r="F430" s="6"/>
    </row>
    <row r="431" ht="25" customHeight="1" spans="1:6">
      <c r="A431" s="5" t="str">
        <f>"91682026052110411743425"</f>
        <v>91682026052110411743425</v>
      </c>
      <c r="B431" s="5" t="s">
        <v>391</v>
      </c>
      <c r="C431" s="5" t="s">
        <v>392</v>
      </c>
      <c r="D431" s="5" t="s">
        <v>443</v>
      </c>
      <c r="E431" s="5" t="s">
        <v>11</v>
      </c>
      <c r="F431" s="6"/>
    </row>
    <row r="432" ht="25" customHeight="1" spans="1:6">
      <c r="A432" s="5" t="str">
        <f>"91682026052112545843926"</f>
        <v>91682026052112545843926</v>
      </c>
      <c r="B432" s="5" t="s">
        <v>391</v>
      </c>
      <c r="C432" s="5" t="s">
        <v>392</v>
      </c>
      <c r="D432" s="5" t="s">
        <v>444</v>
      </c>
      <c r="E432" s="5" t="s">
        <v>13</v>
      </c>
      <c r="F432" s="6"/>
    </row>
    <row r="433" ht="25" customHeight="1" spans="1:6">
      <c r="A433" s="5" t="str">
        <f>"91682026052015373641592"</f>
        <v>91682026052015373641592</v>
      </c>
      <c r="B433" s="5" t="s">
        <v>391</v>
      </c>
      <c r="C433" s="5" t="s">
        <v>392</v>
      </c>
      <c r="D433" s="5" t="s">
        <v>445</v>
      </c>
      <c r="E433" s="5" t="s">
        <v>11</v>
      </c>
      <c r="F433" s="6"/>
    </row>
    <row r="434" ht="25" customHeight="1" spans="1:6">
      <c r="A434" s="5" t="str">
        <f>"91682026052015570641660"</f>
        <v>91682026052015570641660</v>
      </c>
      <c r="B434" s="5" t="s">
        <v>391</v>
      </c>
      <c r="C434" s="5" t="s">
        <v>392</v>
      </c>
      <c r="D434" s="5" t="s">
        <v>446</v>
      </c>
      <c r="E434" s="5" t="s">
        <v>13</v>
      </c>
      <c r="F434" s="6"/>
    </row>
    <row r="435" ht="25" customHeight="1" spans="1:6">
      <c r="A435" s="5" t="str">
        <f>"91682026052119503145292"</f>
        <v>91682026052119503145292</v>
      </c>
      <c r="B435" s="5" t="s">
        <v>391</v>
      </c>
      <c r="C435" s="5" t="s">
        <v>392</v>
      </c>
      <c r="D435" s="5" t="s">
        <v>447</v>
      </c>
      <c r="E435" s="5" t="s">
        <v>11</v>
      </c>
      <c r="F435" s="6"/>
    </row>
    <row r="436" ht="25" customHeight="1" spans="1:6">
      <c r="A436" s="5" t="str">
        <f>"91682026052120521345480"</f>
        <v>91682026052120521345480</v>
      </c>
      <c r="B436" s="5" t="s">
        <v>391</v>
      </c>
      <c r="C436" s="5" t="s">
        <v>392</v>
      </c>
      <c r="D436" s="5" t="s">
        <v>448</v>
      </c>
      <c r="E436" s="5" t="s">
        <v>11</v>
      </c>
      <c r="F436" s="6"/>
    </row>
    <row r="437" ht="25" customHeight="1" spans="1:6">
      <c r="A437" s="5" t="str">
        <f>"91682026052121204545578"</f>
        <v>91682026052121204545578</v>
      </c>
      <c r="B437" s="5" t="s">
        <v>391</v>
      </c>
      <c r="C437" s="5" t="s">
        <v>392</v>
      </c>
      <c r="D437" s="5" t="s">
        <v>449</v>
      </c>
      <c r="E437" s="5" t="s">
        <v>11</v>
      </c>
      <c r="F437" s="6"/>
    </row>
    <row r="438" ht="25" customHeight="1" spans="1:6">
      <c r="A438" s="5" t="str">
        <f>"91682026052122581146020"</f>
        <v>91682026052122581146020</v>
      </c>
      <c r="B438" s="5" t="s">
        <v>391</v>
      </c>
      <c r="C438" s="5" t="s">
        <v>392</v>
      </c>
      <c r="D438" s="5" t="s">
        <v>450</v>
      </c>
      <c r="E438" s="5" t="s">
        <v>11</v>
      </c>
      <c r="F438" s="6"/>
    </row>
    <row r="439" ht="25" customHeight="1" spans="1:6">
      <c r="A439" s="5" t="str">
        <f>"91682026052120452345460"</f>
        <v>91682026052120452345460</v>
      </c>
      <c r="B439" s="5" t="s">
        <v>391</v>
      </c>
      <c r="C439" s="5" t="s">
        <v>392</v>
      </c>
      <c r="D439" s="5" t="s">
        <v>451</v>
      </c>
      <c r="E439" s="5" t="s">
        <v>11</v>
      </c>
      <c r="F439" s="6"/>
    </row>
    <row r="440" ht="25" customHeight="1" spans="1:6">
      <c r="A440" s="5" t="str">
        <f>"91682026052209530846739"</f>
        <v>91682026052209530846739</v>
      </c>
      <c r="B440" s="5" t="s">
        <v>391</v>
      </c>
      <c r="C440" s="5" t="s">
        <v>392</v>
      </c>
      <c r="D440" s="5" t="s">
        <v>452</v>
      </c>
      <c r="E440" s="5" t="s">
        <v>11</v>
      </c>
      <c r="F440" s="6"/>
    </row>
    <row r="441" ht="25" customHeight="1" spans="1:6">
      <c r="A441" s="5" t="str">
        <f>"91682026052213290447647"</f>
        <v>91682026052213290447647</v>
      </c>
      <c r="B441" s="5" t="s">
        <v>391</v>
      </c>
      <c r="C441" s="5" t="s">
        <v>392</v>
      </c>
      <c r="D441" s="5" t="s">
        <v>453</v>
      </c>
      <c r="E441" s="5" t="s">
        <v>11</v>
      </c>
      <c r="F441" s="6"/>
    </row>
    <row r="442" ht="25" customHeight="1" spans="1:6">
      <c r="A442" s="5" t="str">
        <f>"91682026052212520047487"</f>
        <v>91682026052212520047487</v>
      </c>
      <c r="B442" s="5" t="s">
        <v>391</v>
      </c>
      <c r="C442" s="5" t="s">
        <v>392</v>
      </c>
      <c r="D442" s="5" t="s">
        <v>454</v>
      </c>
      <c r="E442" s="5" t="s">
        <v>13</v>
      </c>
      <c r="F442" s="6"/>
    </row>
    <row r="443" ht="25" customHeight="1" spans="1:6">
      <c r="A443" s="5" t="str">
        <f>"91682026051919200739098"</f>
        <v>91682026051919200739098</v>
      </c>
      <c r="B443" s="5" t="s">
        <v>391</v>
      </c>
      <c r="C443" s="5" t="s">
        <v>392</v>
      </c>
      <c r="D443" s="5" t="s">
        <v>455</v>
      </c>
      <c r="E443" s="5" t="s">
        <v>11</v>
      </c>
      <c r="F443" s="6"/>
    </row>
    <row r="444" ht="25" customHeight="1" spans="1:6">
      <c r="A444" s="5" t="str">
        <f>"91682026052216012548315"</f>
        <v>91682026052216012548315</v>
      </c>
      <c r="B444" s="5" t="s">
        <v>391</v>
      </c>
      <c r="C444" s="5" t="s">
        <v>392</v>
      </c>
      <c r="D444" s="5" t="s">
        <v>456</v>
      </c>
      <c r="E444" s="5" t="s">
        <v>11</v>
      </c>
      <c r="F444" s="6"/>
    </row>
    <row r="445" ht="25" customHeight="1" spans="1:6">
      <c r="A445" s="5" t="str">
        <f>"91682026052220101948703"</f>
        <v>91682026052220101948703</v>
      </c>
      <c r="B445" s="5" t="s">
        <v>391</v>
      </c>
      <c r="C445" s="5" t="s">
        <v>392</v>
      </c>
      <c r="D445" s="5" t="s">
        <v>457</v>
      </c>
      <c r="E445" s="5" t="s">
        <v>11</v>
      </c>
      <c r="F445" s="6"/>
    </row>
    <row r="446" ht="25" customHeight="1" spans="1:6">
      <c r="A446" s="5" t="str">
        <f>"91682026052219214148676"</f>
        <v>91682026052219214148676</v>
      </c>
      <c r="B446" s="5" t="s">
        <v>391</v>
      </c>
      <c r="C446" s="5" t="s">
        <v>392</v>
      </c>
      <c r="D446" s="5" t="s">
        <v>458</v>
      </c>
      <c r="E446" s="5" t="s">
        <v>13</v>
      </c>
      <c r="F446" s="6"/>
    </row>
    <row r="447" ht="25" customHeight="1" spans="1:6">
      <c r="A447" s="5" t="str">
        <f>"91682026052208582746516"</f>
        <v>91682026052208582746516</v>
      </c>
      <c r="B447" s="5" t="s">
        <v>391</v>
      </c>
      <c r="C447" s="5" t="s">
        <v>392</v>
      </c>
      <c r="D447" s="5" t="s">
        <v>459</v>
      </c>
      <c r="E447" s="5" t="s">
        <v>13</v>
      </c>
      <c r="F447" s="6"/>
    </row>
    <row r="448" ht="25" customHeight="1" spans="1:6">
      <c r="A448" s="5" t="str">
        <f>"91682026051823531035904"</f>
        <v>91682026051823531035904</v>
      </c>
      <c r="B448" s="5" t="s">
        <v>391</v>
      </c>
      <c r="C448" s="5" t="s">
        <v>392</v>
      </c>
      <c r="D448" s="5" t="s">
        <v>460</v>
      </c>
      <c r="E448" s="5" t="s">
        <v>11</v>
      </c>
      <c r="F448" s="6"/>
    </row>
    <row r="449" ht="25" customHeight="1" spans="1:6">
      <c r="A449" s="5" t="str">
        <f>"91682026052220334248725"</f>
        <v>91682026052220334248725</v>
      </c>
      <c r="B449" s="5" t="s">
        <v>391</v>
      </c>
      <c r="C449" s="5" t="s">
        <v>392</v>
      </c>
      <c r="D449" s="5" t="s">
        <v>461</v>
      </c>
      <c r="E449" s="5" t="s">
        <v>11</v>
      </c>
      <c r="F449" s="6"/>
    </row>
    <row r="450" ht="25" customHeight="1" spans="1:6">
      <c r="A450" s="5" t="str">
        <f>"91682026052317393549512"</f>
        <v>91682026052317393549512</v>
      </c>
      <c r="B450" s="5" t="s">
        <v>391</v>
      </c>
      <c r="C450" s="5" t="s">
        <v>392</v>
      </c>
      <c r="D450" s="5" t="s">
        <v>462</v>
      </c>
      <c r="E450" s="5" t="s">
        <v>11</v>
      </c>
      <c r="F450" s="6"/>
    </row>
    <row r="451" ht="25" customHeight="1" spans="1:6">
      <c r="A451" s="5" t="str">
        <f>"91682026052320031249605"</f>
        <v>91682026052320031249605</v>
      </c>
      <c r="B451" s="5" t="s">
        <v>391</v>
      </c>
      <c r="C451" s="5" t="s">
        <v>392</v>
      </c>
      <c r="D451" s="5" t="s">
        <v>463</v>
      </c>
      <c r="E451" s="5" t="s">
        <v>11</v>
      </c>
      <c r="F451" s="6"/>
    </row>
    <row r="452" ht="25" customHeight="1" spans="1:6">
      <c r="A452" s="5" t="str">
        <f>"91682026052323012850112"</f>
        <v>91682026052323012850112</v>
      </c>
      <c r="B452" s="5" t="s">
        <v>391</v>
      </c>
      <c r="C452" s="5" t="s">
        <v>392</v>
      </c>
      <c r="D452" s="5" t="s">
        <v>464</v>
      </c>
      <c r="E452" s="5" t="s">
        <v>11</v>
      </c>
      <c r="F452" s="6"/>
    </row>
    <row r="453" ht="25" customHeight="1" spans="1:6">
      <c r="A453" s="5" t="str">
        <f>"91682026052323312250133"</f>
        <v>91682026052323312250133</v>
      </c>
      <c r="B453" s="5" t="s">
        <v>391</v>
      </c>
      <c r="C453" s="5" t="s">
        <v>392</v>
      </c>
      <c r="D453" s="5" t="s">
        <v>465</v>
      </c>
      <c r="E453" s="5" t="s">
        <v>11</v>
      </c>
      <c r="F453" s="6"/>
    </row>
    <row r="454" ht="25" customHeight="1" spans="1:6">
      <c r="A454" s="5" t="str">
        <f>"91682026052317054949479"</f>
        <v>91682026052317054949479</v>
      </c>
      <c r="B454" s="5" t="s">
        <v>391</v>
      </c>
      <c r="C454" s="5" t="s">
        <v>392</v>
      </c>
      <c r="D454" s="5" t="s">
        <v>466</v>
      </c>
      <c r="E454" s="5" t="s">
        <v>11</v>
      </c>
      <c r="F454" s="6"/>
    </row>
    <row r="455" ht="25" customHeight="1" spans="1:6">
      <c r="A455" s="5" t="str">
        <f>"91682026052409474850243"</f>
        <v>91682026052409474850243</v>
      </c>
      <c r="B455" s="5" t="s">
        <v>391</v>
      </c>
      <c r="C455" s="5" t="s">
        <v>392</v>
      </c>
      <c r="D455" s="5" t="s">
        <v>467</v>
      </c>
      <c r="E455" s="5" t="s">
        <v>13</v>
      </c>
      <c r="F455" s="6"/>
    </row>
    <row r="456" ht="25" customHeight="1" spans="1:6">
      <c r="A456" s="5" t="str">
        <f>"91682026052412262350387"</f>
        <v>91682026052412262350387</v>
      </c>
      <c r="B456" s="5" t="s">
        <v>391</v>
      </c>
      <c r="C456" s="5" t="s">
        <v>392</v>
      </c>
      <c r="D456" s="5" t="s">
        <v>468</v>
      </c>
      <c r="E456" s="5" t="s">
        <v>11</v>
      </c>
      <c r="F456" s="6"/>
    </row>
    <row r="457" ht="25" customHeight="1" spans="1:6">
      <c r="A457" s="5" t="str">
        <f>"91682026052415291250551"</f>
        <v>91682026052415291250551</v>
      </c>
      <c r="B457" s="5" t="s">
        <v>391</v>
      </c>
      <c r="C457" s="5" t="s">
        <v>392</v>
      </c>
      <c r="D457" s="5" t="s">
        <v>469</v>
      </c>
      <c r="E457" s="5" t="s">
        <v>13</v>
      </c>
      <c r="F457" s="6"/>
    </row>
    <row r="458" ht="25" customHeight="1" spans="1:6">
      <c r="A458" s="5" t="str">
        <f>"91682026052415382950555"</f>
        <v>91682026052415382950555</v>
      </c>
      <c r="B458" s="5" t="s">
        <v>391</v>
      </c>
      <c r="C458" s="5" t="s">
        <v>392</v>
      </c>
      <c r="D458" s="5" t="s">
        <v>470</v>
      </c>
      <c r="E458" s="5" t="s">
        <v>11</v>
      </c>
      <c r="F458" s="6"/>
    </row>
    <row r="459" ht="25" customHeight="1" spans="1:6">
      <c r="A459" s="5" t="str">
        <f>"91682026052415443550561"</f>
        <v>91682026052415443550561</v>
      </c>
      <c r="B459" s="5" t="s">
        <v>391</v>
      </c>
      <c r="C459" s="5" t="s">
        <v>392</v>
      </c>
      <c r="D459" s="5" t="s">
        <v>471</v>
      </c>
      <c r="E459" s="5" t="s">
        <v>13</v>
      </c>
      <c r="F459" s="6"/>
    </row>
    <row r="460" ht="25" customHeight="1" spans="1:6">
      <c r="A460" s="5" t="str">
        <f>"91682026052415532050567"</f>
        <v>91682026052415532050567</v>
      </c>
      <c r="B460" s="5" t="s">
        <v>391</v>
      </c>
      <c r="C460" s="5" t="s">
        <v>392</v>
      </c>
      <c r="D460" s="5" t="s">
        <v>472</v>
      </c>
      <c r="E460" s="5" t="s">
        <v>11</v>
      </c>
      <c r="F460" s="6"/>
    </row>
    <row r="461" ht="25" customHeight="1" spans="1:6">
      <c r="A461" s="5" t="str">
        <f>"91682026052419242550752"</f>
        <v>91682026052419242550752</v>
      </c>
      <c r="B461" s="5" t="s">
        <v>391</v>
      </c>
      <c r="C461" s="5" t="s">
        <v>392</v>
      </c>
      <c r="D461" s="5" t="s">
        <v>473</v>
      </c>
      <c r="E461" s="5" t="s">
        <v>11</v>
      </c>
      <c r="F461" s="6"/>
    </row>
    <row r="462" ht="25" customHeight="1" spans="1:6">
      <c r="A462" s="5" t="str">
        <f>"91682026052415574950577"</f>
        <v>91682026052415574950577</v>
      </c>
      <c r="B462" s="5" t="s">
        <v>391</v>
      </c>
      <c r="C462" s="5" t="s">
        <v>392</v>
      </c>
      <c r="D462" s="5" t="s">
        <v>474</v>
      </c>
      <c r="E462" s="5" t="s">
        <v>11</v>
      </c>
      <c r="F462" s="6"/>
    </row>
    <row r="463" ht="25" customHeight="1" spans="1:6">
      <c r="A463" s="5" t="str">
        <f>"91682026052420580450824"</f>
        <v>91682026052420580450824</v>
      </c>
      <c r="B463" s="5" t="s">
        <v>391</v>
      </c>
      <c r="C463" s="5" t="s">
        <v>392</v>
      </c>
      <c r="D463" s="5" t="s">
        <v>475</v>
      </c>
      <c r="E463" s="5" t="s">
        <v>11</v>
      </c>
      <c r="F463" s="6"/>
    </row>
    <row r="464" ht="25" customHeight="1" spans="1:6">
      <c r="A464" s="5" t="str">
        <f>"91682026052422151950893"</f>
        <v>91682026052422151950893</v>
      </c>
      <c r="B464" s="5" t="s">
        <v>391</v>
      </c>
      <c r="C464" s="5" t="s">
        <v>392</v>
      </c>
      <c r="D464" s="5" t="s">
        <v>476</v>
      </c>
      <c r="E464" s="5" t="s">
        <v>11</v>
      </c>
      <c r="F464" s="6"/>
    </row>
    <row r="465" ht="25" customHeight="1" spans="1:6">
      <c r="A465" s="5" t="str">
        <f>"91682026052421555550871"</f>
        <v>91682026052421555550871</v>
      </c>
      <c r="B465" s="5" t="s">
        <v>391</v>
      </c>
      <c r="C465" s="5" t="s">
        <v>392</v>
      </c>
      <c r="D465" s="5" t="s">
        <v>477</v>
      </c>
      <c r="E465" s="5" t="s">
        <v>13</v>
      </c>
      <c r="F465" s="6"/>
    </row>
    <row r="466" ht="25" customHeight="1" spans="1:6">
      <c r="A466" s="5" t="str">
        <f>"91682026052423172850945"</f>
        <v>91682026052423172850945</v>
      </c>
      <c r="B466" s="5" t="s">
        <v>391</v>
      </c>
      <c r="C466" s="5" t="s">
        <v>392</v>
      </c>
      <c r="D466" s="5" t="s">
        <v>478</v>
      </c>
      <c r="E466" s="5" t="s">
        <v>11</v>
      </c>
      <c r="F466" s="6"/>
    </row>
    <row r="467" ht="25" customHeight="1" spans="1:6">
      <c r="A467" s="5" t="str">
        <f>"91682026052423072650938"</f>
        <v>91682026052423072650938</v>
      </c>
      <c r="B467" s="5" t="s">
        <v>391</v>
      </c>
      <c r="C467" s="5" t="s">
        <v>392</v>
      </c>
      <c r="D467" s="5" t="s">
        <v>479</v>
      </c>
      <c r="E467" s="5" t="s">
        <v>11</v>
      </c>
      <c r="F467" s="6"/>
    </row>
    <row r="468" ht="25" customHeight="1" spans="1:6">
      <c r="A468" s="5" t="str">
        <f>"91682026052500444650983"</f>
        <v>91682026052500444650983</v>
      </c>
      <c r="B468" s="5" t="s">
        <v>391</v>
      </c>
      <c r="C468" s="5" t="s">
        <v>392</v>
      </c>
      <c r="D468" s="5" t="s">
        <v>480</v>
      </c>
      <c r="E468" s="5" t="s">
        <v>11</v>
      </c>
      <c r="F468" s="6"/>
    </row>
    <row r="469" ht="25" customHeight="1" spans="1:6">
      <c r="A469" s="5" t="str">
        <f>"91682026052507570851021"</f>
        <v>91682026052507570851021</v>
      </c>
      <c r="B469" s="5" t="s">
        <v>391</v>
      </c>
      <c r="C469" s="5" t="s">
        <v>392</v>
      </c>
      <c r="D469" s="5" t="s">
        <v>481</v>
      </c>
      <c r="E469" s="5" t="s">
        <v>13</v>
      </c>
      <c r="F469" s="6"/>
    </row>
    <row r="470" ht="25" customHeight="1" spans="1:6">
      <c r="A470" s="5" t="str">
        <f>"91682026052508062351027"</f>
        <v>91682026052508062351027</v>
      </c>
      <c r="B470" s="5" t="s">
        <v>391</v>
      </c>
      <c r="C470" s="5" t="s">
        <v>392</v>
      </c>
      <c r="D470" s="5" t="s">
        <v>482</v>
      </c>
      <c r="E470" s="5" t="s">
        <v>11</v>
      </c>
      <c r="F470" s="6"/>
    </row>
    <row r="471" ht="25" customHeight="1" spans="1:6">
      <c r="A471" s="5" t="str">
        <f>"91682026052508401851076"</f>
        <v>91682026052508401851076</v>
      </c>
      <c r="B471" s="5" t="s">
        <v>391</v>
      </c>
      <c r="C471" s="5" t="s">
        <v>392</v>
      </c>
      <c r="D471" s="5" t="s">
        <v>483</v>
      </c>
      <c r="E471" s="5" t="s">
        <v>11</v>
      </c>
      <c r="F471" s="6"/>
    </row>
    <row r="472" ht="25" customHeight="1" spans="1:6">
      <c r="A472" s="5" t="str">
        <f>"91682026052109042343036"</f>
        <v>91682026052109042343036</v>
      </c>
      <c r="B472" s="5" t="s">
        <v>391</v>
      </c>
      <c r="C472" s="5" t="s">
        <v>392</v>
      </c>
      <c r="D472" s="5" t="s">
        <v>484</v>
      </c>
      <c r="E472" s="5" t="s">
        <v>11</v>
      </c>
      <c r="F472" s="6"/>
    </row>
    <row r="473" ht="25" customHeight="1" spans="1:6">
      <c r="A473" s="5" t="str">
        <f>"91682026052508163151037"</f>
        <v>91682026052508163151037</v>
      </c>
      <c r="B473" s="5" t="s">
        <v>391</v>
      </c>
      <c r="C473" s="5" t="s">
        <v>392</v>
      </c>
      <c r="D473" s="5" t="s">
        <v>485</v>
      </c>
      <c r="E473" s="5" t="s">
        <v>11</v>
      </c>
      <c r="F473" s="6"/>
    </row>
    <row r="474" ht="25" customHeight="1" spans="1:6">
      <c r="A474" s="5" t="str">
        <f>"91682026052509435651902"</f>
        <v>91682026052509435651902</v>
      </c>
      <c r="B474" s="5" t="s">
        <v>391</v>
      </c>
      <c r="C474" s="5" t="s">
        <v>392</v>
      </c>
      <c r="D474" s="5" t="s">
        <v>486</v>
      </c>
      <c r="E474" s="5" t="s">
        <v>13</v>
      </c>
      <c r="F474" s="6"/>
    </row>
    <row r="475" ht="25" customHeight="1" spans="1:6">
      <c r="A475" s="5" t="str">
        <f>"91682026052509354051777"</f>
        <v>91682026052509354051777</v>
      </c>
      <c r="B475" s="5" t="s">
        <v>391</v>
      </c>
      <c r="C475" s="5" t="s">
        <v>392</v>
      </c>
      <c r="D475" s="5" t="s">
        <v>487</v>
      </c>
      <c r="E475" s="5" t="s">
        <v>11</v>
      </c>
      <c r="F475" s="6"/>
    </row>
    <row r="476" ht="25" customHeight="1" spans="1:6">
      <c r="A476" s="5" t="str">
        <f>"91682026052418274450706"</f>
        <v>91682026052418274450706</v>
      </c>
      <c r="B476" s="5" t="s">
        <v>391</v>
      </c>
      <c r="C476" s="5" t="s">
        <v>392</v>
      </c>
      <c r="D476" s="5" t="s">
        <v>488</v>
      </c>
      <c r="E476" s="5" t="s">
        <v>11</v>
      </c>
      <c r="F476" s="6"/>
    </row>
    <row r="477" ht="25" customHeight="1" spans="1:6">
      <c r="A477" s="5" t="str">
        <f>"91682026052508470551088"</f>
        <v>91682026052508470551088</v>
      </c>
      <c r="B477" s="5" t="s">
        <v>391</v>
      </c>
      <c r="C477" s="5" t="s">
        <v>392</v>
      </c>
      <c r="D477" s="5" t="s">
        <v>489</v>
      </c>
      <c r="E477" s="5" t="s">
        <v>11</v>
      </c>
      <c r="F477" s="6"/>
    </row>
    <row r="478" ht="25" customHeight="1" spans="1:6">
      <c r="A478" s="5" t="str">
        <f>"91682026052509403651855"</f>
        <v>91682026052509403651855</v>
      </c>
      <c r="B478" s="5" t="s">
        <v>391</v>
      </c>
      <c r="C478" s="5" t="s">
        <v>392</v>
      </c>
      <c r="D478" s="5" t="s">
        <v>490</v>
      </c>
      <c r="E478" s="5" t="s">
        <v>11</v>
      </c>
      <c r="F478" s="6"/>
    </row>
    <row r="479" ht="25" customHeight="1" spans="1:6">
      <c r="A479" s="5" t="str">
        <f>"91682026052510423152633"</f>
        <v>91682026052510423152633</v>
      </c>
      <c r="B479" s="5" t="s">
        <v>391</v>
      </c>
      <c r="C479" s="5" t="s">
        <v>392</v>
      </c>
      <c r="D479" s="5" t="s">
        <v>491</v>
      </c>
      <c r="E479" s="5" t="s">
        <v>13</v>
      </c>
      <c r="F479" s="6"/>
    </row>
    <row r="480" ht="25" customHeight="1" spans="1:6">
      <c r="A480" s="5" t="str">
        <f>"91682026052510494652726"</f>
        <v>91682026052510494652726</v>
      </c>
      <c r="B480" s="5" t="s">
        <v>391</v>
      </c>
      <c r="C480" s="5" t="s">
        <v>392</v>
      </c>
      <c r="D480" s="5" t="s">
        <v>492</v>
      </c>
      <c r="E480" s="5" t="s">
        <v>13</v>
      </c>
      <c r="F480" s="6"/>
    </row>
    <row r="481" ht="25" customHeight="1" spans="1:6">
      <c r="A481" s="5" t="str">
        <f>"91682026052511264253096"</f>
        <v>91682026052511264253096</v>
      </c>
      <c r="B481" s="5" t="s">
        <v>391</v>
      </c>
      <c r="C481" s="5" t="s">
        <v>392</v>
      </c>
      <c r="D481" s="5" t="s">
        <v>493</v>
      </c>
      <c r="E481" s="5" t="s">
        <v>11</v>
      </c>
      <c r="F481" s="6"/>
    </row>
    <row r="482" ht="25" customHeight="1" spans="1:6">
      <c r="A482" s="5" t="str">
        <f>"91682026052422571950934"</f>
        <v>91682026052422571950934</v>
      </c>
      <c r="B482" s="5" t="s">
        <v>391</v>
      </c>
      <c r="C482" s="5" t="s">
        <v>392</v>
      </c>
      <c r="D482" s="5" t="s">
        <v>494</v>
      </c>
      <c r="E482" s="5" t="s">
        <v>11</v>
      </c>
      <c r="F482" s="6"/>
    </row>
    <row r="483" ht="25" customHeight="1" spans="1:6">
      <c r="A483" s="5" t="str">
        <f>"91682026051614320328997"</f>
        <v>91682026051614320328997</v>
      </c>
      <c r="B483" s="5" t="s">
        <v>495</v>
      </c>
      <c r="C483" s="5" t="s">
        <v>496</v>
      </c>
      <c r="D483" s="5" t="s">
        <v>497</v>
      </c>
      <c r="E483" s="5" t="s">
        <v>11</v>
      </c>
      <c r="F483" s="6"/>
    </row>
    <row r="484" ht="25" customHeight="1" spans="1:6">
      <c r="A484" s="5" t="str">
        <f>"91682026051718324730071"</f>
        <v>91682026051718324730071</v>
      </c>
      <c r="B484" s="5" t="s">
        <v>495</v>
      </c>
      <c r="C484" s="5" t="s">
        <v>496</v>
      </c>
      <c r="D484" s="5" t="s">
        <v>498</v>
      </c>
      <c r="E484" s="5" t="s">
        <v>11</v>
      </c>
      <c r="F484" s="6"/>
    </row>
    <row r="485" ht="25" customHeight="1" spans="1:6">
      <c r="A485" s="5" t="str">
        <f>"91682026051814224633245"</f>
        <v>91682026051814224633245</v>
      </c>
      <c r="B485" s="5" t="s">
        <v>495</v>
      </c>
      <c r="C485" s="5" t="s">
        <v>496</v>
      </c>
      <c r="D485" s="5" t="s">
        <v>499</v>
      </c>
      <c r="E485" s="5" t="s">
        <v>11</v>
      </c>
      <c r="F485" s="6"/>
    </row>
    <row r="486" ht="25" customHeight="1" spans="1:6">
      <c r="A486" s="5" t="str">
        <f>"91682026051817333234391"</f>
        <v>91682026051817333234391</v>
      </c>
      <c r="B486" s="5" t="s">
        <v>495</v>
      </c>
      <c r="C486" s="5" t="s">
        <v>496</v>
      </c>
      <c r="D486" s="5" t="s">
        <v>500</v>
      </c>
      <c r="E486" s="5" t="s">
        <v>13</v>
      </c>
      <c r="F486" s="6"/>
    </row>
    <row r="487" ht="25" customHeight="1" spans="1:6">
      <c r="A487" s="5" t="str">
        <f>"91682026051819214434829"</f>
        <v>91682026051819214434829</v>
      </c>
      <c r="B487" s="5" t="s">
        <v>495</v>
      </c>
      <c r="C487" s="5" t="s">
        <v>496</v>
      </c>
      <c r="D487" s="5" t="s">
        <v>501</v>
      </c>
      <c r="E487" s="5" t="s">
        <v>11</v>
      </c>
      <c r="F487" s="6"/>
    </row>
    <row r="488" ht="25" customHeight="1" spans="1:6">
      <c r="A488" s="5" t="str">
        <f>"91682026051821145535388"</f>
        <v>91682026051821145535388</v>
      </c>
      <c r="B488" s="5" t="s">
        <v>495</v>
      </c>
      <c r="C488" s="5" t="s">
        <v>496</v>
      </c>
      <c r="D488" s="5" t="s">
        <v>502</v>
      </c>
      <c r="E488" s="5" t="s">
        <v>11</v>
      </c>
      <c r="F488" s="6"/>
    </row>
    <row r="489" ht="25" customHeight="1" spans="1:6">
      <c r="A489" s="5" t="str">
        <f>"91682026051901391235991"</f>
        <v>91682026051901391235991</v>
      </c>
      <c r="B489" s="5" t="s">
        <v>495</v>
      </c>
      <c r="C489" s="5" t="s">
        <v>496</v>
      </c>
      <c r="D489" s="5" t="s">
        <v>503</v>
      </c>
      <c r="E489" s="5" t="s">
        <v>11</v>
      </c>
      <c r="F489" s="6"/>
    </row>
    <row r="490" ht="25" customHeight="1" spans="1:6">
      <c r="A490" s="5" t="str">
        <f>"91682026051915263038222"</f>
        <v>91682026051915263038222</v>
      </c>
      <c r="B490" s="5" t="s">
        <v>495</v>
      </c>
      <c r="C490" s="5" t="s">
        <v>496</v>
      </c>
      <c r="D490" s="5" t="s">
        <v>504</v>
      </c>
      <c r="E490" s="5" t="s">
        <v>11</v>
      </c>
      <c r="F490" s="6"/>
    </row>
    <row r="491" ht="25" customHeight="1" spans="1:6">
      <c r="A491" s="5" t="str">
        <f>"91682026051918334138960"</f>
        <v>91682026051918334138960</v>
      </c>
      <c r="B491" s="5" t="s">
        <v>495</v>
      </c>
      <c r="C491" s="5" t="s">
        <v>496</v>
      </c>
      <c r="D491" s="5" t="s">
        <v>505</v>
      </c>
      <c r="E491" s="5" t="s">
        <v>11</v>
      </c>
      <c r="F491" s="6"/>
    </row>
    <row r="492" ht="25" customHeight="1" spans="1:6">
      <c r="A492" s="5" t="str">
        <f>"91682026051916105638436"</f>
        <v>91682026051916105638436</v>
      </c>
      <c r="B492" s="5" t="s">
        <v>495</v>
      </c>
      <c r="C492" s="5" t="s">
        <v>496</v>
      </c>
      <c r="D492" s="5" t="s">
        <v>506</v>
      </c>
      <c r="E492" s="5" t="s">
        <v>11</v>
      </c>
      <c r="F492" s="6"/>
    </row>
    <row r="493" ht="25" customHeight="1" spans="1:6">
      <c r="A493" s="5" t="str">
        <f>"91682026052012365541019"</f>
        <v>91682026052012365541019</v>
      </c>
      <c r="B493" s="5" t="s">
        <v>495</v>
      </c>
      <c r="C493" s="5" t="s">
        <v>496</v>
      </c>
      <c r="D493" s="5" t="s">
        <v>507</v>
      </c>
      <c r="E493" s="5" t="s">
        <v>11</v>
      </c>
      <c r="F493" s="6"/>
    </row>
    <row r="494" ht="25" customHeight="1" spans="1:6">
      <c r="A494" s="5" t="str">
        <f>"91682026052015193241524"</f>
        <v>91682026052015193241524</v>
      </c>
      <c r="B494" s="5" t="s">
        <v>495</v>
      </c>
      <c r="C494" s="5" t="s">
        <v>496</v>
      </c>
      <c r="D494" s="5" t="s">
        <v>508</v>
      </c>
      <c r="E494" s="5" t="s">
        <v>11</v>
      </c>
      <c r="F494" s="6"/>
    </row>
    <row r="495" ht="25" customHeight="1" spans="1:6">
      <c r="A495" s="5" t="str">
        <f>"91682026052023352942759"</f>
        <v>91682026052023352942759</v>
      </c>
      <c r="B495" s="5" t="s">
        <v>495</v>
      </c>
      <c r="C495" s="5" t="s">
        <v>496</v>
      </c>
      <c r="D495" s="5" t="s">
        <v>509</v>
      </c>
      <c r="E495" s="5" t="s">
        <v>11</v>
      </c>
      <c r="F495" s="6"/>
    </row>
    <row r="496" ht="25" customHeight="1" spans="1:6">
      <c r="A496" s="5" t="str">
        <f>"91682026052113453844073"</f>
        <v>91682026052113453844073</v>
      </c>
      <c r="B496" s="5" t="s">
        <v>495</v>
      </c>
      <c r="C496" s="5" t="s">
        <v>496</v>
      </c>
      <c r="D496" s="5" t="s">
        <v>510</v>
      </c>
      <c r="E496" s="5" t="s">
        <v>11</v>
      </c>
      <c r="F496" s="6"/>
    </row>
    <row r="497" ht="25" customHeight="1" spans="1:6">
      <c r="A497" s="5" t="str">
        <f>"91682026051819035834739"</f>
        <v>91682026051819035834739</v>
      </c>
      <c r="B497" s="5" t="s">
        <v>495</v>
      </c>
      <c r="C497" s="5" t="s">
        <v>496</v>
      </c>
      <c r="D497" s="5" t="s">
        <v>511</v>
      </c>
      <c r="E497" s="5" t="s">
        <v>11</v>
      </c>
      <c r="F497" s="6"/>
    </row>
    <row r="498" ht="25" customHeight="1" spans="1:6">
      <c r="A498" s="5" t="str">
        <f>"91682026052120320745427"</f>
        <v>91682026052120320745427</v>
      </c>
      <c r="B498" s="5" t="s">
        <v>495</v>
      </c>
      <c r="C498" s="5" t="s">
        <v>496</v>
      </c>
      <c r="D498" s="5" t="s">
        <v>512</v>
      </c>
      <c r="E498" s="5" t="s">
        <v>11</v>
      </c>
      <c r="F498" s="6"/>
    </row>
    <row r="499" ht="25" customHeight="1" spans="1:6">
      <c r="A499" s="5" t="str">
        <f>"91682026052120363745439"</f>
        <v>91682026052120363745439</v>
      </c>
      <c r="B499" s="5" t="s">
        <v>495</v>
      </c>
      <c r="C499" s="5" t="s">
        <v>496</v>
      </c>
      <c r="D499" s="5" t="s">
        <v>513</v>
      </c>
      <c r="E499" s="5" t="s">
        <v>11</v>
      </c>
      <c r="F499" s="6"/>
    </row>
    <row r="500" ht="25" customHeight="1" spans="1:6">
      <c r="A500" s="5" t="str">
        <f>"91682026052123124046066"</f>
        <v>91682026052123124046066</v>
      </c>
      <c r="B500" s="5" t="s">
        <v>495</v>
      </c>
      <c r="C500" s="5" t="s">
        <v>496</v>
      </c>
      <c r="D500" s="5" t="s">
        <v>514</v>
      </c>
      <c r="E500" s="5" t="s">
        <v>11</v>
      </c>
      <c r="F500" s="6"/>
    </row>
    <row r="501" ht="25" customHeight="1" spans="1:6">
      <c r="A501" s="5" t="str">
        <f>"91682026052123385346132"</f>
        <v>91682026052123385346132</v>
      </c>
      <c r="B501" s="5" t="s">
        <v>495</v>
      </c>
      <c r="C501" s="5" t="s">
        <v>496</v>
      </c>
      <c r="D501" s="5" t="s">
        <v>515</v>
      </c>
      <c r="E501" s="5" t="s">
        <v>11</v>
      </c>
      <c r="F501" s="6"/>
    </row>
    <row r="502" ht="25" customHeight="1" spans="1:6">
      <c r="A502" s="5" t="str">
        <f>"91682026052208425246470"</f>
        <v>91682026052208425246470</v>
      </c>
      <c r="B502" s="5" t="s">
        <v>495</v>
      </c>
      <c r="C502" s="5" t="s">
        <v>496</v>
      </c>
      <c r="D502" s="5" t="s">
        <v>516</v>
      </c>
      <c r="E502" s="5" t="s">
        <v>11</v>
      </c>
      <c r="F502" s="6"/>
    </row>
    <row r="503" ht="25" customHeight="1" spans="1:6">
      <c r="A503" s="5" t="str">
        <f>"91682026052115101044347"</f>
        <v>91682026052115101044347</v>
      </c>
      <c r="B503" s="5" t="s">
        <v>495</v>
      </c>
      <c r="C503" s="5" t="s">
        <v>496</v>
      </c>
      <c r="D503" s="5" t="s">
        <v>517</v>
      </c>
      <c r="E503" s="5" t="s">
        <v>11</v>
      </c>
      <c r="F503" s="6"/>
    </row>
    <row r="504" ht="25" customHeight="1" spans="1:6">
      <c r="A504" s="5" t="str">
        <f>"91682026052211450247222"</f>
        <v>91682026052211450247222</v>
      </c>
      <c r="B504" s="5" t="s">
        <v>495</v>
      </c>
      <c r="C504" s="5" t="s">
        <v>496</v>
      </c>
      <c r="D504" s="5" t="s">
        <v>518</v>
      </c>
      <c r="E504" s="5" t="s">
        <v>11</v>
      </c>
      <c r="F504" s="6"/>
    </row>
    <row r="505" ht="25" customHeight="1" spans="1:6">
      <c r="A505" s="5" t="str">
        <f>"91682026052220214548712"</f>
        <v>91682026052220214548712</v>
      </c>
      <c r="B505" s="5" t="s">
        <v>495</v>
      </c>
      <c r="C505" s="5" t="s">
        <v>496</v>
      </c>
      <c r="D505" s="5" t="s">
        <v>519</v>
      </c>
      <c r="E505" s="5" t="s">
        <v>11</v>
      </c>
      <c r="F505" s="6"/>
    </row>
    <row r="506" ht="25" customHeight="1" spans="1:6">
      <c r="A506" s="5" t="str">
        <f>"91682026052214564548026"</f>
        <v>91682026052214564548026</v>
      </c>
      <c r="B506" s="5" t="s">
        <v>495</v>
      </c>
      <c r="C506" s="5" t="s">
        <v>496</v>
      </c>
      <c r="D506" s="5" t="s">
        <v>520</v>
      </c>
      <c r="E506" s="5" t="s">
        <v>11</v>
      </c>
      <c r="F506" s="6"/>
    </row>
    <row r="507" ht="25" customHeight="1" spans="1:6">
      <c r="A507" s="5" t="str">
        <f>"91682026052310431049039"</f>
        <v>91682026052310431049039</v>
      </c>
      <c r="B507" s="5" t="s">
        <v>495</v>
      </c>
      <c r="C507" s="5" t="s">
        <v>496</v>
      </c>
      <c r="D507" s="5" t="s">
        <v>521</v>
      </c>
      <c r="E507" s="5" t="s">
        <v>13</v>
      </c>
      <c r="F507" s="6"/>
    </row>
    <row r="508" ht="25" customHeight="1" spans="1:6">
      <c r="A508" s="5" t="str">
        <f>"91682026052022151942579"</f>
        <v>91682026052022151942579</v>
      </c>
      <c r="B508" s="5" t="s">
        <v>495</v>
      </c>
      <c r="C508" s="5" t="s">
        <v>496</v>
      </c>
      <c r="D508" s="5" t="s">
        <v>522</v>
      </c>
      <c r="E508" s="5" t="s">
        <v>11</v>
      </c>
      <c r="F508" s="6"/>
    </row>
    <row r="509" ht="25" customHeight="1" spans="1:6">
      <c r="A509" s="5" t="str">
        <f>"91682026052215163148116"</f>
        <v>91682026052215163148116</v>
      </c>
      <c r="B509" s="5" t="s">
        <v>495</v>
      </c>
      <c r="C509" s="5" t="s">
        <v>496</v>
      </c>
      <c r="D509" s="5" t="s">
        <v>523</v>
      </c>
      <c r="E509" s="5" t="s">
        <v>11</v>
      </c>
      <c r="F509" s="6"/>
    </row>
    <row r="510" ht="25" customHeight="1" spans="1:6">
      <c r="A510" s="5" t="str">
        <f>"91682026052317453349516"</f>
        <v>91682026052317453349516</v>
      </c>
      <c r="B510" s="5" t="s">
        <v>495</v>
      </c>
      <c r="C510" s="5" t="s">
        <v>496</v>
      </c>
      <c r="D510" s="5" t="s">
        <v>524</v>
      </c>
      <c r="E510" s="5" t="s">
        <v>11</v>
      </c>
      <c r="F510" s="6"/>
    </row>
    <row r="511" ht="25" customHeight="1" spans="1:6">
      <c r="A511" s="5" t="str">
        <f>"91682026052321271350027"</f>
        <v>91682026052321271350027</v>
      </c>
      <c r="B511" s="5" t="s">
        <v>495</v>
      </c>
      <c r="C511" s="5" t="s">
        <v>496</v>
      </c>
      <c r="D511" s="5" t="s">
        <v>525</v>
      </c>
      <c r="E511" s="5" t="s">
        <v>11</v>
      </c>
      <c r="F511" s="6"/>
    </row>
    <row r="512" ht="25" customHeight="1" spans="1:6">
      <c r="A512" s="5" t="str">
        <f>"91682026052412253650385"</f>
        <v>91682026052412253650385</v>
      </c>
      <c r="B512" s="5" t="s">
        <v>495</v>
      </c>
      <c r="C512" s="5" t="s">
        <v>496</v>
      </c>
      <c r="D512" s="5" t="s">
        <v>526</v>
      </c>
      <c r="E512" s="5" t="s">
        <v>11</v>
      </c>
      <c r="F512" s="6"/>
    </row>
    <row r="513" ht="25" customHeight="1" spans="1:6">
      <c r="A513" s="5" t="str">
        <f>"91682026052412545250401"</f>
        <v>91682026052412545250401</v>
      </c>
      <c r="B513" s="5" t="s">
        <v>495</v>
      </c>
      <c r="C513" s="5" t="s">
        <v>496</v>
      </c>
      <c r="D513" s="5" t="s">
        <v>527</v>
      </c>
      <c r="E513" s="5" t="s">
        <v>11</v>
      </c>
      <c r="F513" s="6"/>
    </row>
    <row r="514" ht="25" customHeight="1" spans="1:6">
      <c r="A514" s="5" t="str">
        <f>"91682026052422453650920"</f>
        <v>91682026052422453650920</v>
      </c>
      <c r="B514" s="5" t="s">
        <v>495</v>
      </c>
      <c r="C514" s="5" t="s">
        <v>496</v>
      </c>
      <c r="D514" s="5" t="s">
        <v>528</v>
      </c>
      <c r="E514" s="5" t="s">
        <v>11</v>
      </c>
      <c r="F514" s="6"/>
    </row>
    <row r="515" ht="25" customHeight="1" spans="1:6">
      <c r="A515" s="5" t="str">
        <f>"91682026052423454250963"</f>
        <v>91682026052423454250963</v>
      </c>
      <c r="B515" s="5" t="s">
        <v>495</v>
      </c>
      <c r="C515" s="5" t="s">
        <v>496</v>
      </c>
      <c r="D515" s="5" t="s">
        <v>529</v>
      </c>
      <c r="E515" s="5" t="s">
        <v>11</v>
      </c>
      <c r="F515" s="6"/>
    </row>
    <row r="516" ht="25" customHeight="1" spans="1:6">
      <c r="A516" s="5" t="str">
        <f>"91682026052423523050970"</f>
        <v>91682026052423523050970</v>
      </c>
      <c r="B516" s="5" t="s">
        <v>495</v>
      </c>
      <c r="C516" s="5" t="s">
        <v>496</v>
      </c>
      <c r="D516" s="5" t="s">
        <v>530</v>
      </c>
      <c r="E516" s="5" t="s">
        <v>11</v>
      </c>
      <c r="F516" s="6"/>
    </row>
    <row r="517" ht="25" customHeight="1" spans="1:6">
      <c r="A517" s="5" t="str">
        <f>"91682026052501263450995"</f>
        <v>91682026052501263450995</v>
      </c>
      <c r="B517" s="5" t="s">
        <v>495</v>
      </c>
      <c r="C517" s="5" t="s">
        <v>496</v>
      </c>
      <c r="D517" s="5" t="s">
        <v>531</v>
      </c>
      <c r="E517" s="5" t="s">
        <v>11</v>
      </c>
      <c r="F517" s="6"/>
    </row>
    <row r="518" ht="25" customHeight="1" spans="1:6">
      <c r="A518" s="5" t="str">
        <f>"91682026052503561351004"</f>
        <v>91682026052503561351004</v>
      </c>
      <c r="B518" s="5" t="s">
        <v>495</v>
      </c>
      <c r="C518" s="5" t="s">
        <v>496</v>
      </c>
      <c r="D518" s="5" t="s">
        <v>532</v>
      </c>
      <c r="E518" s="5" t="s">
        <v>11</v>
      </c>
      <c r="F518" s="6"/>
    </row>
    <row r="519" ht="25" customHeight="1" spans="1:6">
      <c r="A519" s="5" t="str">
        <f>"91682026052317382649511"</f>
        <v>91682026052317382649511</v>
      </c>
      <c r="B519" s="5" t="s">
        <v>495</v>
      </c>
      <c r="C519" s="5" t="s">
        <v>496</v>
      </c>
      <c r="D519" s="5" t="s">
        <v>533</v>
      </c>
      <c r="E519" s="5" t="s">
        <v>11</v>
      </c>
      <c r="F519" s="6"/>
    </row>
    <row r="520" ht="25" customHeight="1" spans="1:6">
      <c r="A520" s="5" t="str">
        <f>"91682026052511061652910"</f>
        <v>91682026052511061652910</v>
      </c>
      <c r="B520" s="5" t="s">
        <v>495</v>
      </c>
      <c r="C520" s="5" t="s">
        <v>496</v>
      </c>
      <c r="D520" s="5" t="s">
        <v>534</v>
      </c>
      <c r="E520" s="5" t="s">
        <v>11</v>
      </c>
      <c r="F520" s="6"/>
    </row>
    <row r="521" ht="25" customHeight="1" spans="1:6">
      <c r="A521" s="5" t="str">
        <f>"91682026052511203453040"</f>
        <v>91682026052511203453040</v>
      </c>
      <c r="B521" s="5" t="s">
        <v>495</v>
      </c>
      <c r="C521" s="5" t="s">
        <v>496</v>
      </c>
      <c r="D521" s="5" t="s">
        <v>535</v>
      </c>
      <c r="E521" s="5" t="s">
        <v>11</v>
      </c>
      <c r="F521" s="6"/>
    </row>
    <row r="522" ht="25" customHeight="1" spans="1:6">
      <c r="A522" s="5" t="str">
        <f>"91682026052511152352995"</f>
        <v>91682026052511152352995</v>
      </c>
      <c r="B522" s="5" t="s">
        <v>495</v>
      </c>
      <c r="C522" s="5" t="s">
        <v>496</v>
      </c>
      <c r="D522" s="5" t="s">
        <v>536</v>
      </c>
      <c r="E522" s="5" t="s">
        <v>11</v>
      </c>
      <c r="F522" s="6"/>
    </row>
    <row r="523" ht="25" customHeight="1" spans="1:6">
      <c r="A523" s="5" t="str">
        <f>"91682026052020260842325"</f>
        <v>91682026052020260842325</v>
      </c>
      <c r="B523" s="5" t="s">
        <v>495</v>
      </c>
      <c r="C523" s="5" t="s">
        <v>496</v>
      </c>
      <c r="D523" s="5" t="s">
        <v>537</v>
      </c>
      <c r="E523" s="5" t="s">
        <v>11</v>
      </c>
      <c r="F523" s="6"/>
    </row>
    <row r="524" ht="25" customHeight="1" spans="1:6">
      <c r="A524" s="5" t="str">
        <f>"91682026051615253629049"</f>
        <v>91682026051615253629049</v>
      </c>
      <c r="B524" s="5" t="s">
        <v>538</v>
      </c>
      <c r="C524" s="5" t="s">
        <v>539</v>
      </c>
      <c r="D524" s="5" t="s">
        <v>540</v>
      </c>
      <c r="E524" s="5" t="s">
        <v>11</v>
      </c>
      <c r="F524" s="6"/>
    </row>
    <row r="525" ht="25" customHeight="1" spans="1:6">
      <c r="A525" s="5" t="str">
        <f>"91682026051619512629289"</f>
        <v>91682026051619512629289</v>
      </c>
      <c r="B525" s="5" t="s">
        <v>538</v>
      </c>
      <c r="C525" s="5" t="s">
        <v>539</v>
      </c>
      <c r="D525" s="5" t="s">
        <v>541</v>
      </c>
      <c r="E525" s="5" t="s">
        <v>11</v>
      </c>
      <c r="F525" s="6"/>
    </row>
    <row r="526" ht="25" customHeight="1" spans="1:6">
      <c r="A526" s="5" t="str">
        <f>"91682026051700384129534"</f>
        <v>91682026051700384129534</v>
      </c>
      <c r="B526" s="5" t="s">
        <v>538</v>
      </c>
      <c r="C526" s="5" t="s">
        <v>539</v>
      </c>
      <c r="D526" s="5" t="s">
        <v>542</v>
      </c>
      <c r="E526" s="5" t="s">
        <v>11</v>
      </c>
      <c r="F526" s="6"/>
    </row>
    <row r="527" ht="25" customHeight="1" spans="1:6">
      <c r="A527" s="5" t="str">
        <f>"91682026051713572529834"</f>
        <v>91682026051713572529834</v>
      </c>
      <c r="B527" s="5" t="s">
        <v>538</v>
      </c>
      <c r="C527" s="5" t="s">
        <v>539</v>
      </c>
      <c r="D527" s="5" t="s">
        <v>543</v>
      </c>
      <c r="E527" s="5" t="s">
        <v>11</v>
      </c>
      <c r="F527" s="6"/>
    </row>
    <row r="528" ht="25" customHeight="1" spans="1:6">
      <c r="A528" s="5" t="str">
        <f>"91682026051720263030175"</f>
        <v>91682026051720263030175</v>
      </c>
      <c r="B528" s="5" t="s">
        <v>538</v>
      </c>
      <c r="C528" s="5" t="s">
        <v>539</v>
      </c>
      <c r="D528" s="5" t="s">
        <v>544</v>
      </c>
      <c r="E528" s="5" t="s">
        <v>11</v>
      </c>
      <c r="F528" s="6"/>
    </row>
    <row r="529" ht="25" customHeight="1" spans="1:6">
      <c r="A529" s="5" t="str">
        <f>"91682026051721485130317"</f>
        <v>91682026051721485130317</v>
      </c>
      <c r="B529" s="5" t="s">
        <v>538</v>
      </c>
      <c r="C529" s="5" t="s">
        <v>539</v>
      </c>
      <c r="D529" s="5" t="s">
        <v>545</v>
      </c>
      <c r="E529" s="5" t="s">
        <v>11</v>
      </c>
      <c r="F529" s="6"/>
    </row>
    <row r="530" ht="25" customHeight="1" spans="1:6">
      <c r="A530" s="5" t="str">
        <f>"91682026051721442730297"</f>
        <v>91682026051721442730297</v>
      </c>
      <c r="B530" s="5" t="s">
        <v>538</v>
      </c>
      <c r="C530" s="5" t="s">
        <v>539</v>
      </c>
      <c r="D530" s="5" t="s">
        <v>546</v>
      </c>
      <c r="E530" s="5" t="s">
        <v>11</v>
      </c>
      <c r="F530" s="6"/>
    </row>
    <row r="531" ht="25" customHeight="1" spans="1:6">
      <c r="A531" s="5" t="str">
        <f>"91682026051810063831470"</f>
        <v>91682026051810063831470</v>
      </c>
      <c r="B531" s="5" t="s">
        <v>538</v>
      </c>
      <c r="C531" s="5" t="s">
        <v>539</v>
      </c>
      <c r="D531" s="5" t="s">
        <v>547</v>
      </c>
      <c r="E531" s="5" t="s">
        <v>11</v>
      </c>
      <c r="F531" s="6"/>
    </row>
    <row r="532" ht="25" customHeight="1" spans="1:6">
      <c r="A532" s="5" t="str">
        <f>"91682026051615373929067"</f>
        <v>91682026051615373929067</v>
      </c>
      <c r="B532" s="5" t="s">
        <v>538</v>
      </c>
      <c r="C532" s="5" t="s">
        <v>539</v>
      </c>
      <c r="D532" s="5" t="s">
        <v>548</v>
      </c>
      <c r="E532" s="5" t="s">
        <v>11</v>
      </c>
      <c r="F532" s="6"/>
    </row>
    <row r="533" ht="25" customHeight="1" spans="1:6">
      <c r="A533" s="5" t="str">
        <f>"91682026051818312334624"</f>
        <v>91682026051818312334624</v>
      </c>
      <c r="B533" s="5" t="s">
        <v>538</v>
      </c>
      <c r="C533" s="5" t="s">
        <v>539</v>
      </c>
      <c r="D533" s="5" t="s">
        <v>549</v>
      </c>
      <c r="E533" s="5" t="s">
        <v>11</v>
      </c>
      <c r="F533" s="6"/>
    </row>
    <row r="534" ht="25" customHeight="1" spans="1:6">
      <c r="A534" s="5" t="str">
        <f>"91682026051910482636955"</f>
        <v>91682026051910482636955</v>
      </c>
      <c r="B534" s="5" t="s">
        <v>538</v>
      </c>
      <c r="C534" s="5" t="s">
        <v>539</v>
      </c>
      <c r="D534" s="5" t="s">
        <v>550</v>
      </c>
      <c r="E534" s="5" t="s">
        <v>13</v>
      </c>
      <c r="F534" s="6"/>
    </row>
    <row r="535" ht="25" customHeight="1" spans="1:6">
      <c r="A535" s="5" t="str">
        <f>"91682026051814155533203"</f>
        <v>91682026051814155533203</v>
      </c>
      <c r="B535" s="5" t="s">
        <v>538</v>
      </c>
      <c r="C535" s="5" t="s">
        <v>539</v>
      </c>
      <c r="D535" s="5" t="s">
        <v>551</v>
      </c>
      <c r="E535" s="5" t="s">
        <v>11</v>
      </c>
      <c r="F535" s="6"/>
    </row>
    <row r="536" ht="25" customHeight="1" spans="1:6">
      <c r="A536" s="5" t="str">
        <f>"91682026051917184538730"</f>
        <v>91682026051917184538730</v>
      </c>
      <c r="B536" s="5" t="s">
        <v>538</v>
      </c>
      <c r="C536" s="5" t="s">
        <v>539</v>
      </c>
      <c r="D536" s="5" t="s">
        <v>552</v>
      </c>
      <c r="E536" s="5" t="s">
        <v>11</v>
      </c>
      <c r="F536" s="6"/>
    </row>
    <row r="537" ht="25" customHeight="1" spans="1:6">
      <c r="A537" s="5" t="str">
        <f>"91682026051902322036001"</f>
        <v>91682026051902322036001</v>
      </c>
      <c r="B537" s="5" t="s">
        <v>538</v>
      </c>
      <c r="C537" s="5" t="s">
        <v>539</v>
      </c>
      <c r="D537" s="5" t="s">
        <v>553</v>
      </c>
      <c r="E537" s="5" t="s">
        <v>11</v>
      </c>
      <c r="F537" s="6"/>
    </row>
    <row r="538" ht="25" customHeight="1" spans="1:6">
      <c r="A538" s="5" t="str">
        <f>"91682026051909382936549"</f>
        <v>91682026051909382936549</v>
      </c>
      <c r="B538" s="5" t="s">
        <v>538</v>
      </c>
      <c r="C538" s="5" t="s">
        <v>539</v>
      </c>
      <c r="D538" s="5" t="s">
        <v>554</v>
      </c>
      <c r="E538" s="5" t="s">
        <v>11</v>
      </c>
      <c r="F538" s="6"/>
    </row>
    <row r="539" ht="25" customHeight="1" spans="1:6">
      <c r="A539" s="5" t="str">
        <f>"91682026052009121540258"</f>
        <v>91682026052009121540258</v>
      </c>
      <c r="B539" s="5" t="s">
        <v>538</v>
      </c>
      <c r="C539" s="5" t="s">
        <v>539</v>
      </c>
      <c r="D539" s="5" t="s">
        <v>555</v>
      </c>
      <c r="E539" s="5" t="s">
        <v>11</v>
      </c>
      <c r="F539" s="6"/>
    </row>
    <row r="540" ht="25" customHeight="1" spans="1:6">
      <c r="A540" s="5" t="str">
        <f>"91682026052016270041760"</f>
        <v>91682026052016270041760</v>
      </c>
      <c r="B540" s="5" t="s">
        <v>538</v>
      </c>
      <c r="C540" s="5" t="s">
        <v>539</v>
      </c>
      <c r="D540" s="5" t="s">
        <v>556</v>
      </c>
      <c r="E540" s="5" t="s">
        <v>11</v>
      </c>
      <c r="F540" s="6"/>
    </row>
    <row r="541" ht="25" customHeight="1" spans="1:6">
      <c r="A541" s="5" t="str">
        <f>"91682026052016443441823"</f>
        <v>91682026052016443441823</v>
      </c>
      <c r="B541" s="5" t="s">
        <v>538</v>
      </c>
      <c r="C541" s="5" t="s">
        <v>539</v>
      </c>
      <c r="D541" s="5" t="s">
        <v>557</v>
      </c>
      <c r="E541" s="5" t="s">
        <v>11</v>
      </c>
      <c r="F541" s="6"/>
    </row>
    <row r="542" ht="25" customHeight="1" spans="1:6">
      <c r="A542" s="5" t="str">
        <f>"91682026052020532542387"</f>
        <v>91682026052020532542387</v>
      </c>
      <c r="B542" s="5" t="s">
        <v>538</v>
      </c>
      <c r="C542" s="5" t="s">
        <v>539</v>
      </c>
      <c r="D542" s="5" t="s">
        <v>558</v>
      </c>
      <c r="E542" s="5" t="s">
        <v>11</v>
      </c>
      <c r="F542" s="6"/>
    </row>
    <row r="543" ht="25" customHeight="1" spans="1:6">
      <c r="A543" s="5" t="str">
        <f>"91682026052021200842452"</f>
        <v>91682026052021200842452</v>
      </c>
      <c r="B543" s="5" t="s">
        <v>538</v>
      </c>
      <c r="C543" s="5" t="s">
        <v>539</v>
      </c>
      <c r="D543" s="5" t="s">
        <v>559</v>
      </c>
      <c r="E543" s="5" t="s">
        <v>11</v>
      </c>
      <c r="F543" s="6"/>
    </row>
    <row r="544" ht="25" customHeight="1" spans="1:6">
      <c r="A544" s="5" t="str">
        <f>"91682026052014541041430"</f>
        <v>91682026052014541041430</v>
      </c>
      <c r="B544" s="5" t="s">
        <v>538</v>
      </c>
      <c r="C544" s="5" t="s">
        <v>539</v>
      </c>
      <c r="D544" s="5" t="s">
        <v>560</v>
      </c>
      <c r="E544" s="5" t="s">
        <v>11</v>
      </c>
      <c r="F544" s="6"/>
    </row>
    <row r="545" ht="25" customHeight="1" spans="1:6">
      <c r="A545" s="5" t="str">
        <f>"91682026052023113542713"</f>
        <v>91682026052023113542713</v>
      </c>
      <c r="B545" s="5" t="s">
        <v>538</v>
      </c>
      <c r="C545" s="5" t="s">
        <v>539</v>
      </c>
      <c r="D545" s="5" t="s">
        <v>561</v>
      </c>
      <c r="E545" s="5" t="s">
        <v>11</v>
      </c>
      <c r="F545" s="6"/>
    </row>
    <row r="546" ht="25" customHeight="1" spans="1:6">
      <c r="A546" s="5" t="str">
        <f>"91682026052021542242530"</f>
        <v>91682026052021542242530</v>
      </c>
      <c r="B546" s="5" t="s">
        <v>538</v>
      </c>
      <c r="C546" s="5" t="s">
        <v>539</v>
      </c>
      <c r="D546" s="5" t="s">
        <v>562</v>
      </c>
      <c r="E546" s="5" t="s">
        <v>11</v>
      </c>
      <c r="F546" s="6"/>
    </row>
    <row r="547" ht="25" customHeight="1" spans="1:6">
      <c r="A547" s="5" t="str">
        <f>"91682026052110530543467"</f>
        <v>91682026052110530543467</v>
      </c>
      <c r="B547" s="5" t="s">
        <v>538</v>
      </c>
      <c r="C547" s="5" t="s">
        <v>539</v>
      </c>
      <c r="D547" s="5" t="s">
        <v>563</v>
      </c>
      <c r="E547" s="5" t="s">
        <v>11</v>
      </c>
      <c r="F547" s="6"/>
    </row>
    <row r="548" ht="25" customHeight="1" spans="1:6">
      <c r="A548" s="5" t="str">
        <f>"91682026051918344738964"</f>
        <v>91682026051918344738964</v>
      </c>
      <c r="B548" s="5" t="s">
        <v>538</v>
      </c>
      <c r="C548" s="5" t="s">
        <v>539</v>
      </c>
      <c r="D548" s="5" t="s">
        <v>564</v>
      </c>
      <c r="E548" s="5" t="s">
        <v>11</v>
      </c>
      <c r="F548" s="6"/>
    </row>
    <row r="549" ht="25" customHeight="1" spans="1:6">
      <c r="A549" s="5" t="str">
        <f>"91682026052115290144419"</f>
        <v>91682026052115290144419</v>
      </c>
      <c r="B549" s="5" t="s">
        <v>538</v>
      </c>
      <c r="C549" s="5" t="s">
        <v>539</v>
      </c>
      <c r="D549" s="5" t="s">
        <v>565</v>
      </c>
      <c r="E549" s="5" t="s">
        <v>11</v>
      </c>
      <c r="F549" s="6"/>
    </row>
    <row r="550" ht="25" customHeight="1" spans="1:6">
      <c r="A550" s="5" t="str">
        <f>"91682026052117293044894"</f>
        <v>91682026052117293044894</v>
      </c>
      <c r="B550" s="5" t="s">
        <v>538</v>
      </c>
      <c r="C550" s="5" t="s">
        <v>539</v>
      </c>
      <c r="D550" s="5" t="s">
        <v>566</v>
      </c>
      <c r="E550" s="5" t="s">
        <v>11</v>
      </c>
      <c r="F550" s="6"/>
    </row>
    <row r="551" ht="25" customHeight="1" spans="1:6">
      <c r="A551" s="5" t="str">
        <f>"91682026052214435547950"</f>
        <v>91682026052214435547950</v>
      </c>
      <c r="B551" s="5" t="s">
        <v>538</v>
      </c>
      <c r="C551" s="5" t="s">
        <v>539</v>
      </c>
      <c r="D551" s="5" t="s">
        <v>567</v>
      </c>
      <c r="E551" s="5" t="s">
        <v>11</v>
      </c>
      <c r="F551" s="6"/>
    </row>
    <row r="552" ht="25" customHeight="1" spans="1:6">
      <c r="A552" s="5" t="str">
        <f>"91682026052220330448724"</f>
        <v>91682026052220330448724</v>
      </c>
      <c r="B552" s="5" t="s">
        <v>538</v>
      </c>
      <c r="C552" s="5" t="s">
        <v>539</v>
      </c>
      <c r="D552" s="5" t="s">
        <v>568</v>
      </c>
      <c r="E552" s="5" t="s">
        <v>11</v>
      </c>
      <c r="F552" s="6"/>
    </row>
    <row r="553" ht="25" customHeight="1" spans="1:6">
      <c r="A553" s="5" t="str">
        <f>"91682026052221500948774"</f>
        <v>91682026052221500948774</v>
      </c>
      <c r="B553" s="5" t="s">
        <v>538</v>
      </c>
      <c r="C553" s="5" t="s">
        <v>539</v>
      </c>
      <c r="D553" s="5" t="s">
        <v>569</v>
      </c>
      <c r="E553" s="5" t="s">
        <v>11</v>
      </c>
      <c r="F553" s="6"/>
    </row>
    <row r="554" ht="25" customHeight="1" spans="1:6">
      <c r="A554" s="5" t="str">
        <f>"91682026052223534848842"</f>
        <v>91682026052223534848842</v>
      </c>
      <c r="B554" s="5" t="s">
        <v>538</v>
      </c>
      <c r="C554" s="5" t="s">
        <v>539</v>
      </c>
      <c r="D554" s="5" t="s">
        <v>570</v>
      </c>
      <c r="E554" s="5" t="s">
        <v>11</v>
      </c>
      <c r="F554" s="6"/>
    </row>
    <row r="555" ht="25" customHeight="1" spans="1:6">
      <c r="A555" s="5" t="str">
        <f>"91682026052315431449398"</f>
        <v>91682026052315431449398</v>
      </c>
      <c r="B555" s="5" t="s">
        <v>538</v>
      </c>
      <c r="C555" s="5" t="s">
        <v>539</v>
      </c>
      <c r="D555" s="5" t="s">
        <v>571</v>
      </c>
      <c r="E555" s="5" t="s">
        <v>11</v>
      </c>
      <c r="F555" s="6"/>
    </row>
    <row r="556" ht="25" customHeight="1" spans="1:6">
      <c r="A556" s="5" t="str">
        <f>"91682026052315530149412"</f>
        <v>91682026052315530149412</v>
      </c>
      <c r="B556" s="5" t="s">
        <v>538</v>
      </c>
      <c r="C556" s="5" t="s">
        <v>539</v>
      </c>
      <c r="D556" s="5" t="s">
        <v>572</v>
      </c>
      <c r="E556" s="5" t="s">
        <v>11</v>
      </c>
      <c r="F556" s="6"/>
    </row>
    <row r="557" ht="25" customHeight="1" spans="1:6">
      <c r="A557" s="5" t="str">
        <f>"91682026052317522549524"</f>
        <v>91682026052317522549524</v>
      </c>
      <c r="B557" s="5" t="s">
        <v>538</v>
      </c>
      <c r="C557" s="5" t="s">
        <v>539</v>
      </c>
      <c r="D557" s="5" t="s">
        <v>573</v>
      </c>
      <c r="E557" s="5" t="s">
        <v>11</v>
      </c>
      <c r="F557" s="6"/>
    </row>
    <row r="558" ht="25" customHeight="1" spans="1:6">
      <c r="A558" s="5" t="str">
        <f>"91682026052216034848327"</f>
        <v>91682026052216034848327</v>
      </c>
      <c r="B558" s="5" t="s">
        <v>538</v>
      </c>
      <c r="C558" s="5" t="s">
        <v>539</v>
      </c>
      <c r="D558" s="5" t="s">
        <v>574</v>
      </c>
      <c r="E558" s="5" t="s">
        <v>11</v>
      </c>
      <c r="F558" s="6"/>
    </row>
    <row r="559" ht="25" customHeight="1" spans="1:6">
      <c r="A559" s="5" t="str">
        <f>"91682026052406285950176"</f>
        <v>91682026052406285950176</v>
      </c>
      <c r="B559" s="5" t="s">
        <v>538</v>
      </c>
      <c r="C559" s="5" t="s">
        <v>539</v>
      </c>
      <c r="D559" s="5" t="s">
        <v>575</v>
      </c>
      <c r="E559" s="5" t="s">
        <v>11</v>
      </c>
      <c r="F559" s="6"/>
    </row>
    <row r="560" ht="25" customHeight="1" spans="1:6">
      <c r="A560" s="5" t="str">
        <f>"91682026052101040542839"</f>
        <v>91682026052101040542839</v>
      </c>
      <c r="B560" s="5" t="s">
        <v>538</v>
      </c>
      <c r="C560" s="5" t="s">
        <v>539</v>
      </c>
      <c r="D560" s="5" t="s">
        <v>576</v>
      </c>
      <c r="E560" s="5" t="s">
        <v>11</v>
      </c>
      <c r="F560" s="6"/>
    </row>
    <row r="561" ht="25" customHeight="1" spans="1:6">
      <c r="A561" s="5" t="str">
        <f>"91682026052408215150197"</f>
        <v>91682026052408215150197</v>
      </c>
      <c r="B561" s="5" t="s">
        <v>538</v>
      </c>
      <c r="C561" s="5" t="s">
        <v>539</v>
      </c>
      <c r="D561" s="5" t="s">
        <v>577</v>
      </c>
      <c r="E561" s="5" t="s">
        <v>11</v>
      </c>
      <c r="F561" s="6"/>
    </row>
    <row r="562" ht="25" customHeight="1" spans="1:6">
      <c r="A562" s="5" t="str">
        <f>"91682026052408381550206"</f>
        <v>91682026052408381550206</v>
      </c>
      <c r="B562" s="5" t="s">
        <v>538</v>
      </c>
      <c r="C562" s="5" t="s">
        <v>539</v>
      </c>
      <c r="D562" s="5" t="s">
        <v>578</v>
      </c>
      <c r="E562" s="5" t="s">
        <v>11</v>
      </c>
      <c r="F562" s="6"/>
    </row>
    <row r="563" ht="25" customHeight="1" spans="1:6">
      <c r="A563" s="5" t="str">
        <f>"91682026052410364550293"</f>
        <v>91682026052410364550293</v>
      </c>
      <c r="B563" s="5" t="s">
        <v>538</v>
      </c>
      <c r="C563" s="5" t="s">
        <v>539</v>
      </c>
      <c r="D563" s="5" t="s">
        <v>579</v>
      </c>
      <c r="E563" s="5" t="s">
        <v>11</v>
      </c>
      <c r="F563" s="6"/>
    </row>
    <row r="564" ht="25" customHeight="1" spans="1:6">
      <c r="A564" s="5" t="str">
        <f>"91682026052412075350369"</f>
        <v>91682026052412075350369</v>
      </c>
      <c r="B564" s="5" t="s">
        <v>538</v>
      </c>
      <c r="C564" s="5" t="s">
        <v>539</v>
      </c>
      <c r="D564" s="5" t="s">
        <v>580</v>
      </c>
      <c r="E564" s="5" t="s">
        <v>11</v>
      </c>
      <c r="F564" s="6"/>
    </row>
    <row r="565" ht="25" customHeight="1" spans="1:6">
      <c r="A565" s="5" t="str">
        <f>"91682026052415271250548"</f>
        <v>91682026052415271250548</v>
      </c>
      <c r="B565" s="5" t="s">
        <v>538</v>
      </c>
      <c r="C565" s="5" t="s">
        <v>539</v>
      </c>
      <c r="D565" s="5" t="s">
        <v>581</v>
      </c>
      <c r="E565" s="5" t="s">
        <v>11</v>
      </c>
      <c r="F565" s="6"/>
    </row>
    <row r="566" ht="25" customHeight="1" spans="1:6">
      <c r="A566" s="5" t="str">
        <f>"91682026052415400650556"</f>
        <v>91682026052415400650556</v>
      </c>
      <c r="B566" s="5" t="s">
        <v>538</v>
      </c>
      <c r="C566" s="5" t="s">
        <v>539</v>
      </c>
      <c r="D566" s="5" t="s">
        <v>582</v>
      </c>
      <c r="E566" s="5" t="s">
        <v>11</v>
      </c>
      <c r="F566" s="6"/>
    </row>
    <row r="567" ht="25" customHeight="1" spans="1:6">
      <c r="A567" s="5" t="str">
        <f>"91682026052411271850332"</f>
        <v>91682026052411271850332</v>
      </c>
      <c r="B567" s="5" t="s">
        <v>538</v>
      </c>
      <c r="C567" s="5" t="s">
        <v>539</v>
      </c>
      <c r="D567" s="5" t="s">
        <v>583</v>
      </c>
      <c r="E567" s="5" t="s">
        <v>11</v>
      </c>
      <c r="F567" s="6"/>
    </row>
    <row r="568" ht="25" customHeight="1" spans="1:6">
      <c r="A568" s="5" t="str">
        <f>"91682026052415220050545"</f>
        <v>91682026052415220050545</v>
      </c>
      <c r="B568" s="5" t="s">
        <v>538</v>
      </c>
      <c r="C568" s="5" t="s">
        <v>539</v>
      </c>
      <c r="D568" s="5" t="s">
        <v>584</v>
      </c>
      <c r="E568" s="5" t="s">
        <v>11</v>
      </c>
      <c r="F568" s="6"/>
    </row>
    <row r="569" ht="25" customHeight="1" spans="1:6">
      <c r="A569" s="5" t="str">
        <f>"91682026052416410550622"</f>
        <v>91682026052416410550622</v>
      </c>
      <c r="B569" s="5" t="s">
        <v>538</v>
      </c>
      <c r="C569" s="5" t="s">
        <v>539</v>
      </c>
      <c r="D569" s="5" t="s">
        <v>585</v>
      </c>
      <c r="E569" s="5" t="s">
        <v>11</v>
      </c>
      <c r="F569" s="6"/>
    </row>
    <row r="570" ht="25" customHeight="1" spans="1:6">
      <c r="A570" s="5" t="str">
        <f>"91682026051815131633619"</f>
        <v>91682026051815131633619</v>
      </c>
      <c r="B570" s="5" t="s">
        <v>538</v>
      </c>
      <c r="C570" s="5" t="s">
        <v>539</v>
      </c>
      <c r="D570" s="5" t="s">
        <v>586</v>
      </c>
      <c r="E570" s="5" t="s">
        <v>13</v>
      </c>
      <c r="F570" s="6"/>
    </row>
    <row r="571" ht="25" customHeight="1" spans="1:6">
      <c r="A571" s="5" t="str">
        <f>"91682026052216230848413"</f>
        <v>91682026052216230848413</v>
      </c>
      <c r="B571" s="5" t="s">
        <v>538</v>
      </c>
      <c r="C571" s="5" t="s">
        <v>539</v>
      </c>
      <c r="D571" s="5" t="s">
        <v>587</v>
      </c>
      <c r="E571" s="5" t="s">
        <v>11</v>
      </c>
      <c r="F571" s="6"/>
    </row>
    <row r="572" ht="25" customHeight="1" spans="1:6">
      <c r="A572" s="5" t="str">
        <f>"91682026052419475850777"</f>
        <v>91682026052419475850777</v>
      </c>
      <c r="B572" s="5" t="s">
        <v>538</v>
      </c>
      <c r="C572" s="5" t="s">
        <v>539</v>
      </c>
      <c r="D572" s="5" t="s">
        <v>588</v>
      </c>
      <c r="E572" s="5" t="s">
        <v>11</v>
      </c>
      <c r="F572" s="6"/>
    </row>
    <row r="573" ht="25" customHeight="1" spans="1:6">
      <c r="A573" s="5" t="str">
        <f>"91682026052421165550837"</f>
        <v>91682026052421165550837</v>
      </c>
      <c r="B573" s="5" t="s">
        <v>538</v>
      </c>
      <c r="C573" s="5" t="s">
        <v>539</v>
      </c>
      <c r="D573" s="5" t="s">
        <v>589</v>
      </c>
      <c r="E573" s="5" t="s">
        <v>11</v>
      </c>
      <c r="F573" s="6"/>
    </row>
    <row r="574" ht="25" customHeight="1" spans="1:6">
      <c r="A574" s="5" t="str">
        <f>"91682026052421154750834"</f>
        <v>91682026052421154750834</v>
      </c>
      <c r="B574" s="5" t="s">
        <v>538</v>
      </c>
      <c r="C574" s="5" t="s">
        <v>539</v>
      </c>
      <c r="D574" s="5" t="s">
        <v>590</v>
      </c>
      <c r="E574" s="5" t="s">
        <v>11</v>
      </c>
      <c r="F574" s="6"/>
    </row>
    <row r="575" ht="25" customHeight="1" spans="1:6">
      <c r="A575" s="5" t="str">
        <f>"91682026052422143250892"</f>
        <v>91682026052422143250892</v>
      </c>
      <c r="B575" s="5" t="s">
        <v>538</v>
      </c>
      <c r="C575" s="5" t="s">
        <v>539</v>
      </c>
      <c r="D575" s="5" t="s">
        <v>591</v>
      </c>
      <c r="E575" s="5" t="s">
        <v>11</v>
      </c>
      <c r="F575" s="6"/>
    </row>
    <row r="576" ht="25" customHeight="1" spans="1:6">
      <c r="A576" s="5" t="str">
        <f>"91682026052422005650877"</f>
        <v>91682026052422005650877</v>
      </c>
      <c r="B576" s="5" t="s">
        <v>538</v>
      </c>
      <c r="C576" s="5" t="s">
        <v>539</v>
      </c>
      <c r="D576" s="5" t="s">
        <v>592</v>
      </c>
      <c r="E576" s="5" t="s">
        <v>11</v>
      </c>
      <c r="F576" s="6"/>
    </row>
    <row r="577" ht="25" customHeight="1" spans="1:6">
      <c r="A577" s="5" t="str">
        <f>"91682026052503363351003"</f>
        <v>91682026052503363351003</v>
      </c>
      <c r="B577" s="5" t="s">
        <v>538</v>
      </c>
      <c r="C577" s="5" t="s">
        <v>539</v>
      </c>
      <c r="D577" s="5" t="s">
        <v>593</v>
      </c>
      <c r="E577" s="5" t="s">
        <v>11</v>
      </c>
      <c r="F577" s="6"/>
    </row>
    <row r="578" ht="25" customHeight="1" spans="1:6">
      <c r="A578" s="5" t="str">
        <f>"91682026052502203650999"</f>
        <v>91682026052502203650999</v>
      </c>
      <c r="B578" s="5" t="s">
        <v>538</v>
      </c>
      <c r="C578" s="5" t="s">
        <v>539</v>
      </c>
      <c r="D578" s="5" t="s">
        <v>594</v>
      </c>
      <c r="E578" s="5" t="s">
        <v>11</v>
      </c>
      <c r="F578" s="6"/>
    </row>
    <row r="579" ht="25" customHeight="1" spans="1:6">
      <c r="A579" s="5" t="str">
        <f>"91682026052510420752628"</f>
        <v>91682026052510420752628</v>
      </c>
      <c r="B579" s="5" t="s">
        <v>538</v>
      </c>
      <c r="C579" s="5" t="s">
        <v>539</v>
      </c>
      <c r="D579" s="5" t="s">
        <v>595</v>
      </c>
      <c r="E579" s="5" t="s">
        <v>11</v>
      </c>
      <c r="F579" s="6"/>
    </row>
    <row r="580" ht="25" customHeight="1" spans="1:6">
      <c r="A580" s="5" t="str">
        <f>"91682026051608053928713"</f>
        <v>91682026051608053928713</v>
      </c>
      <c r="B580" s="5" t="s">
        <v>596</v>
      </c>
      <c r="C580" s="5" t="s">
        <v>597</v>
      </c>
      <c r="D580" s="5" t="s">
        <v>598</v>
      </c>
      <c r="E580" s="5" t="s">
        <v>11</v>
      </c>
      <c r="F580" s="6"/>
    </row>
    <row r="581" ht="25" customHeight="1" spans="1:6">
      <c r="A581" s="5" t="str">
        <f>"91682026051608463328727"</f>
        <v>91682026051608463328727</v>
      </c>
      <c r="B581" s="5" t="s">
        <v>596</v>
      </c>
      <c r="C581" s="5" t="s">
        <v>597</v>
      </c>
      <c r="D581" s="5" t="s">
        <v>599</v>
      </c>
      <c r="E581" s="5" t="s">
        <v>11</v>
      </c>
      <c r="F581" s="6"/>
    </row>
    <row r="582" ht="25" customHeight="1" spans="1:6">
      <c r="A582" s="5" t="str">
        <f>"91682026051614383829002"</f>
        <v>91682026051614383829002</v>
      </c>
      <c r="B582" s="5" t="s">
        <v>596</v>
      </c>
      <c r="C582" s="5" t="s">
        <v>597</v>
      </c>
      <c r="D582" s="5" t="s">
        <v>600</v>
      </c>
      <c r="E582" s="5" t="s">
        <v>11</v>
      </c>
      <c r="F582" s="6"/>
    </row>
    <row r="583" ht="25" customHeight="1" spans="1:6">
      <c r="A583" s="5" t="str">
        <f>"91682026051620244229330"</f>
        <v>91682026051620244229330</v>
      </c>
      <c r="B583" s="5" t="s">
        <v>596</v>
      </c>
      <c r="C583" s="5" t="s">
        <v>597</v>
      </c>
      <c r="D583" s="5" t="s">
        <v>601</v>
      </c>
      <c r="E583" s="5" t="s">
        <v>11</v>
      </c>
      <c r="F583" s="6"/>
    </row>
    <row r="584" ht="25" customHeight="1" spans="1:6">
      <c r="A584" s="5" t="str">
        <f>"91682026051621334429410"</f>
        <v>91682026051621334429410</v>
      </c>
      <c r="B584" s="5" t="s">
        <v>596</v>
      </c>
      <c r="C584" s="5" t="s">
        <v>597</v>
      </c>
      <c r="D584" s="5" t="s">
        <v>602</v>
      </c>
      <c r="E584" s="5" t="s">
        <v>11</v>
      </c>
      <c r="F584" s="6"/>
    </row>
    <row r="585" ht="25" customHeight="1" spans="1:6">
      <c r="A585" s="5" t="str">
        <f>"91682026051621585829436"</f>
        <v>91682026051621585829436</v>
      </c>
      <c r="B585" s="5" t="s">
        <v>596</v>
      </c>
      <c r="C585" s="5" t="s">
        <v>597</v>
      </c>
      <c r="D585" s="5" t="s">
        <v>603</v>
      </c>
      <c r="E585" s="5" t="s">
        <v>13</v>
      </c>
      <c r="F585" s="6"/>
    </row>
    <row r="586" ht="25" customHeight="1" spans="1:6">
      <c r="A586" s="5" t="str">
        <f>"91682026051721321830276"</f>
        <v>91682026051721321830276</v>
      </c>
      <c r="B586" s="5" t="s">
        <v>596</v>
      </c>
      <c r="C586" s="5" t="s">
        <v>597</v>
      </c>
      <c r="D586" s="5" t="s">
        <v>604</v>
      </c>
      <c r="E586" s="5" t="s">
        <v>11</v>
      </c>
      <c r="F586" s="6"/>
    </row>
    <row r="587" ht="25" customHeight="1" spans="1:6">
      <c r="A587" s="5" t="str">
        <f>"91682026051618182829220"</f>
        <v>91682026051618182829220</v>
      </c>
      <c r="B587" s="5" t="s">
        <v>596</v>
      </c>
      <c r="C587" s="5" t="s">
        <v>597</v>
      </c>
      <c r="D587" s="5" t="s">
        <v>605</v>
      </c>
      <c r="E587" s="5" t="s">
        <v>11</v>
      </c>
      <c r="F587" s="6"/>
    </row>
    <row r="588" ht="25" customHeight="1" spans="1:6">
      <c r="A588" s="5" t="str">
        <f>"91682026051723534130454"</f>
        <v>91682026051723534130454</v>
      </c>
      <c r="B588" s="5" t="s">
        <v>596</v>
      </c>
      <c r="C588" s="5" t="s">
        <v>597</v>
      </c>
      <c r="D588" s="5" t="s">
        <v>606</v>
      </c>
      <c r="E588" s="5" t="s">
        <v>11</v>
      </c>
      <c r="F588" s="6"/>
    </row>
    <row r="589" ht="25" customHeight="1" spans="1:6">
      <c r="A589" s="5" t="str">
        <f>"91682026051810291031692"</f>
        <v>91682026051810291031692</v>
      </c>
      <c r="B589" s="5" t="s">
        <v>596</v>
      </c>
      <c r="C589" s="5" t="s">
        <v>597</v>
      </c>
      <c r="D589" s="5" t="s">
        <v>607</v>
      </c>
      <c r="E589" s="5" t="s">
        <v>13</v>
      </c>
      <c r="F589" s="6"/>
    </row>
    <row r="590" ht="25" customHeight="1" spans="1:6">
      <c r="A590" s="5" t="str">
        <f>"91682026051614013428973"</f>
        <v>91682026051614013428973</v>
      </c>
      <c r="B590" s="5" t="s">
        <v>596</v>
      </c>
      <c r="C590" s="5" t="s">
        <v>597</v>
      </c>
      <c r="D590" s="5" t="s">
        <v>608</v>
      </c>
      <c r="E590" s="5" t="s">
        <v>11</v>
      </c>
      <c r="F590" s="6"/>
    </row>
    <row r="591" ht="25" customHeight="1" spans="1:6">
      <c r="A591" s="5" t="str">
        <f>"91682026051801443630496"</f>
        <v>91682026051801443630496</v>
      </c>
      <c r="B591" s="5" t="s">
        <v>596</v>
      </c>
      <c r="C591" s="5" t="s">
        <v>597</v>
      </c>
      <c r="D591" s="5" t="s">
        <v>609</v>
      </c>
      <c r="E591" s="5" t="s">
        <v>13</v>
      </c>
      <c r="F591" s="6"/>
    </row>
    <row r="592" ht="25" customHeight="1" spans="1:6">
      <c r="A592" s="5" t="str">
        <f>"91682026051816293534085"</f>
        <v>91682026051816293534085</v>
      </c>
      <c r="B592" s="5" t="s">
        <v>596</v>
      </c>
      <c r="C592" s="5" t="s">
        <v>597</v>
      </c>
      <c r="D592" s="5" t="s">
        <v>610</v>
      </c>
      <c r="E592" s="5" t="s">
        <v>11</v>
      </c>
      <c r="F592" s="6"/>
    </row>
    <row r="593" ht="25" customHeight="1" spans="1:6">
      <c r="A593" s="5" t="str">
        <f>"91682026051820433235233"</f>
        <v>91682026051820433235233</v>
      </c>
      <c r="B593" s="5" t="s">
        <v>596</v>
      </c>
      <c r="C593" s="5" t="s">
        <v>597</v>
      </c>
      <c r="D593" s="5" t="s">
        <v>611</v>
      </c>
      <c r="E593" s="5" t="s">
        <v>11</v>
      </c>
      <c r="F593" s="6"/>
    </row>
    <row r="594" ht="25" customHeight="1" spans="1:6">
      <c r="A594" s="5" t="str">
        <f>"91682026051821184835412"</f>
        <v>91682026051821184835412</v>
      </c>
      <c r="B594" s="5" t="s">
        <v>596</v>
      </c>
      <c r="C594" s="5" t="s">
        <v>597</v>
      </c>
      <c r="D594" s="5" t="s">
        <v>612</v>
      </c>
      <c r="E594" s="5" t="s">
        <v>11</v>
      </c>
      <c r="F594" s="6"/>
    </row>
    <row r="595" ht="25" customHeight="1" spans="1:6">
      <c r="A595" s="5" t="str">
        <f>"91682026051821452835528"</f>
        <v>91682026051821452835528</v>
      </c>
      <c r="B595" s="5" t="s">
        <v>596</v>
      </c>
      <c r="C595" s="5" t="s">
        <v>597</v>
      </c>
      <c r="D595" s="5" t="s">
        <v>613</v>
      </c>
      <c r="E595" s="5" t="s">
        <v>11</v>
      </c>
      <c r="F595" s="6"/>
    </row>
    <row r="596" ht="25" customHeight="1" spans="1:6">
      <c r="A596" s="5" t="str">
        <f>"91682026051822035335601"</f>
        <v>91682026051822035335601</v>
      </c>
      <c r="B596" s="5" t="s">
        <v>596</v>
      </c>
      <c r="C596" s="5" t="s">
        <v>597</v>
      </c>
      <c r="D596" s="5" t="s">
        <v>614</v>
      </c>
      <c r="E596" s="5" t="s">
        <v>11</v>
      </c>
      <c r="F596" s="6"/>
    </row>
    <row r="597" ht="25" customHeight="1" spans="1:6">
      <c r="A597" s="5" t="str">
        <f>"91682026051908100036062"</f>
        <v>91682026051908100036062</v>
      </c>
      <c r="B597" s="5" t="s">
        <v>596</v>
      </c>
      <c r="C597" s="5" t="s">
        <v>597</v>
      </c>
      <c r="D597" s="5" t="s">
        <v>615</v>
      </c>
      <c r="E597" s="5" t="s">
        <v>13</v>
      </c>
      <c r="F597" s="6"/>
    </row>
    <row r="598" ht="25" customHeight="1" spans="1:6">
      <c r="A598" s="5" t="str">
        <f>"91682026051917315738766"</f>
        <v>91682026051917315738766</v>
      </c>
      <c r="B598" s="5" t="s">
        <v>596</v>
      </c>
      <c r="C598" s="5" t="s">
        <v>597</v>
      </c>
      <c r="D598" s="5" t="s">
        <v>616</v>
      </c>
      <c r="E598" s="5" t="s">
        <v>11</v>
      </c>
      <c r="F598" s="6"/>
    </row>
    <row r="599" ht="25" customHeight="1" spans="1:6">
      <c r="A599" s="5" t="str">
        <f>"91682026051919292539132"</f>
        <v>91682026051919292539132</v>
      </c>
      <c r="B599" s="5" t="s">
        <v>596</v>
      </c>
      <c r="C599" s="5" t="s">
        <v>597</v>
      </c>
      <c r="D599" s="5" t="s">
        <v>617</v>
      </c>
      <c r="E599" s="5" t="s">
        <v>13</v>
      </c>
      <c r="F599" s="6"/>
    </row>
    <row r="600" ht="25" customHeight="1" spans="1:6">
      <c r="A600" s="5" t="str">
        <f>"91682026051922221939647"</f>
        <v>91682026051922221939647</v>
      </c>
      <c r="B600" s="5" t="s">
        <v>596</v>
      </c>
      <c r="C600" s="5" t="s">
        <v>597</v>
      </c>
      <c r="D600" s="5" t="s">
        <v>618</v>
      </c>
      <c r="E600" s="5" t="s">
        <v>11</v>
      </c>
      <c r="F600" s="6"/>
    </row>
    <row r="601" ht="25" customHeight="1" spans="1:6">
      <c r="A601" s="5" t="str">
        <f>"91682026052000261739828"</f>
        <v>91682026052000261739828</v>
      </c>
      <c r="B601" s="5" t="s">
        <v>596</v>
      </c>
      <c r="C601" s="5" t="s">
        <v>597</v>
      </c>
      <c r="D601" s="5" t="s">
        <v>138</v>
      </c>
      <c r="E601" s="5" t="s">
        <v>11</v>
      </c>
      <c r="F601" s="6"/>
    </row>
    <row r="602" ht="25" customHeight="1" spans="1:6">
      <c r="A602" s="5" t="str">
        <f>"91682026051921063639421"</f>
        <v>91682026051921063639421</v>
      </c>
      <c r="B602" s="5" t="s">
        <v>596</v>
      </c>
      <c r="C602" s="5" t="s">
        <v>597</v>
      </c>
      <c r="D602" s="5" t="s">
        <v>619</v>
      </c>
      <c r="E602" s="5" t="s">
        <v>11</v>
      </c>
      <c r="F602" s="6"/>
    </row>
    <row r="603" ht="25" customHeight="1" spans="1:6">
      <c r="A603" s="5" t="str">
        <f>"91682026052010404140627"</f>
        <v>91682026052010404140627</v>
      </c>
      <c r="B603" s="5" t="s">
        <v>596</v>
      </c>
      <c r="C603" s="5" t="s">
        <v>597</v>
      </c>
      <c r="D603" s="5" t="s">
        <v>620</v>
      </c>
      <c r="E603" s="5" t="s">
        <v>11</v>
      </c>
      <c r="F603" s="6"/>
    </row>
    <row r="604" ht="25" customHeight="1" spans="1:6">
      <c r="A604" s="5" t="str">
        <f>"91682026052011052240712"</f>
        <v>91682026052011052240712</v>
      </c>
      <c r="B604" s="5" t="s">
        <v>596</v>
      </c>
      <c r="C604" s="5" t="s">
        <v>597</v>
      </c>
      <c r="D604" s="5" t="s">
        <v>621</v>
      </c>
      <c r="E604" s="5" t="s">
        <v>11</v>
      </c>
      <c r="F604" s="6"/>
    </row>
    <row r="605" ht="25" customHeight="1" spans="1:6">
      <c r="A605" s="5" t="str">
        <f>"91682026051916531138626"</f>
        <v>91682026051916531138626</v>
      </c>
      <c r="B605" s="5" t="s">
        <v>596</v>
      </c>
      <c r="C605" s="5" t="s">
        <v>597</v>
      </c>
      <c r="D605" s="5" t="s">
        <v>622</v>
      </c>
      <c r="E605" s="5" t="s">
        <v>13</v>
      </c>
      <c r="F605" s="6"/>
    </row>
    <row r="606" ht="25" customHeight="1" spans="1:6">
      <c r="A606" s="5" t="str">
        <f>"91682026051912341637527"</f>
        <v>91682026051912341637527</v>
      </c>
      <c r="B606" s="5" t="s">
        <v>596</v>
      </c>
      <c r="C606" s="5" t="s">
        <v>597</v>
      </c>
      <c r="D606" s="5" t="s">
        <v>623</v>
      </c>
      <c r="E606" s="5" t="s">
        <v>11</v>
      </c>
      <c r="F606" s="6"/>
    </row>
    <row r="607" ht="25" customHeight="1" spans="1:6">
      <c r="A607" s="5" t="str">
        <f>"91682026052013453241205"</f>
        <v>91682026052013453241205</v>
      </c>
      <c r="B607" s="5" t="s">
        <v>596</v>
      </c>
      <c r="C607" s="5" t="s">
        <v>597</v>
      </c>
      <c r="D607" s="5" t="s">
        <v>624</v>
      </c>
      <c r="E607" s="5" t="s">
        <v>11</v>
      </c>
      <c r="F607" s="6"/>
    </row>
    <row r="608" ht="25" customHeight="1" spans="1:6">
      <c r="A608" s="5" t="str">
        <f>"91682026052014355341362"</f>
        <v>91682026052014355341362</v>
      </c>
      <c r="B608" s="5" t="s">
        <v>596</v>
      </c>
      <c r="C608" s="5" t="s">
        <v>597</v>
      </c>
      <c r="D608" s="5" t="s">
        <v>625</v>
      </c>
      <c r="E608" s="5" t="s">
        <v>11</v>
      </c>
      <c r="F608" s="6"/>
    </row>
    <row r="609" ht="25" customHeight="1" spans="1:6">
      <c r="A609" s="5" t="str">
        <f>"91682026052015321941576"</f>
        <v>91682026052015321941576</v>
      </c>
      <c r="B609" s="5" t="s">
        <v>596</v>
      </c>
      <c r="C609" s="5" t="s">
        <v>597</v>
      </c>
      <c r="D609" s="5" t="s">
        <v>626</v>
      </c>
      <c r="E609" s="5" t="s">
        <v>11</v>
      </c>
      <c r="F609" s="6"/>
    </row>
    <row r="610" ht="25" customHeight="1" spans="1:6">
      <c r="A610" s="5" t="str">
        <f>"91682026052015445641617"</f>
        <v>91682026052015445641617</v>
      </c>
      <c r="B610" s="5" t="s">
        <v>596</v>
      </c>
      <c r="C610" s="5" t="s">
        <v>597</v>
      </c>
      <c r="D610" s="5" t="s">
        <v>627</v>
      </c>
      <c r="E610" s="5" t="s">
        <v>11</v>
      </c>
      <c r="F610" s="6"/>
    </row>
    <row r="611" ht="25" customHeight="1" spans="1:6">
      <c r="A611" s="5" t="str">
        <f>"91682026052015582241669"</f>
        <v>91682026052015582241669</v>
      </c>
      <c r="B611" s="5" t="s">
        <v>596</v>
      </c>
      <c r="C611" s="5" t="s">
        <v>597</v>
      </c>
      <c r="D611" s="5" t="s">
        <v>628</v>
      </c>
      <c r="E611" s="5" t="s">
        <v>13</v>
      </c>
      <c r="F611" s="6"/>
    </row>
    <row r="612" ht="25" customHeight="1" spans="1:6">
      <c r="A612" s="5" t="str">
        <f>"91682026052016553741866"</f>
        <v>91682026052016553741866</v>
      </c>
      <c r="B612" s="5" t="s">
        <v>596</v>
      </c>
      <c r="C612" s="5" t="s">
        <v>597</v>
      </c>
      <c r="D612" s="5" t="s">
        <v>629</v>
      </c>
      <c r="E612" s="5" t="s">
        <v>11</v>
      </c>
      <c r="F612" s="6"/>
    </row>
    <row r="613" ht="25" customHeight="1" spans="1:6">
      <c r="A613" s="5" t="str">
        <f>"91682026052019414742219"</f>
        <v>91682026052019414742219</v>
      </c>
      <c r="B613" s="5" t="s">
        <v>596</v>
      </c>
      <c r="C613" s="5" t="s">
        <v>597</v>
      </c>
      <c r="D613" s="5" t="s">
        <v>630</v>
      </c>
      <c r="E613" s="5" t="s">
        <v>11</v>
      </c>
      <c r="F613" s="6"/>
    </row>
    <row r="614" ht="25" customHeight="1" spans="1:6">
      <c r="A614" s="5" t="str">
        <f>"91682026051811335532214"</f>
        <v>91682026051811335532214</v>
      </c>
      <c r="B614" s="5" t="s">
        <v>596</v>
      </c>
      <c r="C614" s="5" t="s">
        <v>597</v>
      </c>
      <c r="D614" s="5" t="s">
        <v>631</v>
      </c>
      <c r="E614" s="5" t="s">
        <v>13</v>
      </c>
      <c r="F614" s="6"/>
    </row>
    <row r="615" ht="25" customHeight="1" spans="1:6">
      <c r="A615" s="5" t="str">
        <f>"91682026052023161942726"</f>
        <v>91682026052023161942726</v>
      </c>
      <c r="B615" s="5" t="s">
        <v>596</v>
      </c>
      <c r="C615" s="5" t="s">
        <v>597</v>
      </c>
      <c r="D615" s="5" t="s">
        <v>632</v>
      </c>
      <c r="E615" s="5" t="s">
        <v>11</v>
      </c>
      <c r="F615" s="6"/>
    </row>
    <row r="616" ht="25" customHeight="1" spans="1:6">
      <c r="A616" s="5" t="str">
        <f>"91682026052109503543217"</f>
        <v>91682026052109503543217</v>
      </c>
      <c r="B616" s="5" t="s">
        <v>596</v>
      </c>
      <c r="C616" s="5" t="s">
        <v>597</v>
      </c>
      <c r="D616" s="5" t="s">
        <v>633</v>
      </c>
      <c r="E616" s="5" t="s">
        <v>11</v>
      </c>
      <c r="F616" s="6"/>
    </row>
    <row r="617" ht="25" customHeight="1" spans="1:6">
      <c r="A617" s="5" t="str">
        <f>"91682026052119402845264"</f>
        <v>91682026052119402845264</v>
      </c>
      <c r="B617" s="5" t="s">
        <v>596</v>
      </c>
      <c r="C617" s="5" t="s">
        <v>597</v>
      </c>
      <c r="D617" s="5" t="s">
        <v>634</v>
      </c>
      <c r="E617" s="5" t="s">
        <v>11</v>
      </c>
      <c r="F617" s="6"/>
    </row>
    <row r="618" ht="25" customHeight="1" spans="1:6">
      <c r="A618" s="5" t="str">
        <f>"91682026052120104345347"</f>
        <v>91682026052120104345347</v>
      </c>
      <c r="B618" s="5" t="s">
        <v>596</v>
      </c>
      <c r="C618" s="5" t="s">
        <v>597</v>
      </c>
      <c r="D618" s="5" t="s">
        <v>635</v>
      </c>
      <c r="E618" s="5" t="s">
        <v>13</v>
      </c>
      <c r="F618" s="6"/>
    </row>
    <row r="619" ht="25" customHeight="1" spans="1:6">
      <c r="A619" s="5" t="str">
        <f>"91682026052121213445583"</f>
        <v>91682026052121213445583</v>
      </c>
      <c r="B619" s="5" t="s">
        <v>596</v>
      </c>
      <c r="C619" s="5" t="s">
        <v>597</v>
      </c>
      <c r="D619" s="5" t="s">
        <v>636</v>
      </c>
      <c r="E619" s="5" t="s">
        <v>11</v>
      </c>
      <c r="F619" s="6"/>
    </row>
    <row r="620" ht="25" customHeight="1" spans="1:6">
      <c r="A620" s="5" t="str">
        <f>"91682026052121525845756"</f>
        <v>91682026052121525845756</v>
      </c>
      <c r="B620" s="5" t="s">
        <v>596</v>
      </c>
      <c r="C620" s="5" t="s">
        <v>597</v>
      </c>
      <c r="D620" s="5" t="s">
        <v>637</v>
      </c>
      <c r="E620" s="5" t="s">
        <v>11</v>
      </c>
      <c r="F620" s="6"/>
    </row>
    <row r="621" ht="25" customHeight="1" spans="1:6">
      <c r="A621" s="5" t="str">
        <f>"91682026052121562645772"</f>
        <v>91682026052121562645772</v>
      </c>
      <c r="B621" s="5" t="s">
        <v>596</v>
      </c>
      <c r="C621" s="5" t="s">
        <v>597</v>
      </c>
      <c r="D621" s="5" t="s">
        <v>638</v>
      </c>
      <c r="E621" s="5" t="s">
        <v>13</v>
      </c>
      <c r="F621" s="6"/>
    </row>
    <row r="622" ht="25" customHeight="1" spans="1:6">
      <c r="A622" s="5" t="str">
        <f>"91682026052123560046165"</f>
        <v>91682026052123560046165</v>
      </c>
      <c r="B622" s="5" t="s">
        <v>596</v>
      </c>
      <c r="C622" s="5" t="s">
        <v>597</v>
      </c>
      <c r="D622" s="5" t="s">
        <v>639</v>
      </c>
      <c r="E622" s="5" t="s">
        <v>11</v>
      </c>
      <c r="F622" s="6"/>
    </row>
    <row r="623" ht="25" customHeight="1" spans="1:6">
      <c r="A623" s="5" t="str">
        <f>"91682026052215373048210"</f>
        <v>91682026052215373048210</v>
      </c>
      <c r="B623" s="5" t="s">
        <v>596</v>
      </c>
      <c r="C623" s="5" t="s">
        <v>597</v>
      </c>
      <c r="D623" s="5" t="s">
        <v>640</v>
      </c>
      <c r="E623" s="5" t="s">
        <v>11</v>
      </c>
      <c r="F623" s="6"/>
    </row>
    <row r="624" ht="25" customHeight="1" spans="1:6">
      <c r="A624" s="5" t="str">
        <f>"91682026051920231139307"</f>
        <v>91682026051920231139307</v>
      </c>
      <c r="B624" s="5" t="s">
        <v>596</v>
      </c>
      <c r="C624" s="5" t="s">
        <v>597</v>
      </c>
      <c r="D624" s="5" t="s">
        <v>641</v>
      </c>
      <c r="E624" s="5" t="s">
        <v>11</v>
      </c>
      <c r="F624" s="6"/>
    </row>
    <row r="625" ht="25" customHeight="1" spans="1:6">
      <c r="A625" s="5" t="str">
        <f>"91682026052217251548600"</f>
        <v>91682026052217251548600</v>
      </c>
      <c r="B625" s="5" t="s">
        <v>596</v>
      </c>
      <c r="C625" s="5" t="s">
        <v>597</v>
      </c>
      <c r="D625" s="5" t="s">
        <v>642</v>
      </c>
      <c r="E625" s="5" t="s">
        <v>13</v>
      </c>
      <c r="F625" s="6"/>
    </row>
    <row r="626" ht="25" customHeight="1" spans="1:6">
      <c r="A626" s="5" t="str">
        <f>"91682026052217491848620"</f>
        <v>91682026052217491848620</v>
      </c>
      <c r="B626" s="5" t="s">
        <v>596</v>
      </c>
      <c r="C626" s="5" t="s">
        <v>597</v>
      </c>
      <c r="D626" s="5" t="s">
        <v>643</v>
      </c>
      <c r="E626" s="5" t="s">
        <v>11</v>
      </c>
      <c r="F626" s="6"/>
    </row>
    <row r="627" ht="25" customHeight="1" spans="1:6">
      <c r="A627" s="5" t="str">
        <f>"91682026052218082448633"</f>
        <v>91682026052218082448633</v>
      </c>
      <c r="B627" s="5" t="s">
        <v>596</v>
      </c>
      <c r="C627" s="5" t="s">
        <v>597</v>
      </c>
      <c r="D627" s="5" t="s">
        <v>644</v>
      </c>
      <c r="E627" s="5" t="s">
        <v>11</v>
      </c>
      <c r="F627" s="6"/>
    </row>
    <row r="628" ht="25" customHeight="1" spans="1:6">
      <c r="A628" s="5" t="str">
        <f>"91682026052218414148657"</f>
        <v>91682026052218414148657</v>
      </c>
      <c r="B628" s="5" t="s">
        <v>596</v>
      </c>
      <c r="C628" s="5" t="s">
        <v>597</v>
      </c>
      <c r="D628" s="5" t="s">
        <v>645</v>
      </c>
      <c r="E628" s="5" t="s">
        <v>11</v>
      </c>
      <c r="F628" s="6"/>
    </row>
    <row r="629" ht="25" customHeight="1" spans="1:6">
      <c r="A629" s="5" t="str">
        <f>"91682026052217464848619"</f>
        <v>91682026052217464848619</v>
      </c>
      <c r="B629" s="5" t="s">
        <v>596</v>
      </c>
      <c r="C629" s="5" t="s">
        <v>597</v>
      </c>
      <c r="D629" s="5" t="s">
        <v>646</v>
      </c>
      <c r="E629" s="5" t="s">
        <v>11</v>
      </c>
      <c r="F629" s="6"/>
    </row>
    <row r="630" ht="25" customHeight="1" spans="1:6">
      <c r="A630" s="5" t="str">
        <f>"91682026052222521348816"</f>
        <v>91682026052222521348816</v>
      </c>
      <c r="B630" s="5" t="s">
        <v>596</v>
      </c>
      <c r="C630" s="5" t="s">
        <v>597</v>
      </c>
      <c r="D630" s="5" t="s">
        <v>647</v>
      </c>
      <c r="E630" s="5" t="s">
        <v>11</v>
      </c>
      <c r="F630" s="6"/>
    </row>
    <row r="631" ht="25" customHeight="1" spans="1:6">
      <c r="A631" s="5" t="str">
        <f>"91682026051913265437720"</f>
        <v>91682026051913265437720</v>
      </c>
      <c r="B631" s="5" t="s">
        <v>596</v>
      </c>
      <c r="C631" s="5" t="s">
        <v>597</v>
      </c>
      <c r="D631" s="5" t="s">
        <v>648</v>
      </c>
      <c r="E631" s="5" t="s">
        <v>11</v>
      </c>
      <c r="F631" s="6"/>
    </row>
    <row r="632" ht="25" customHeight="1" spans="1:6">
      <c r="A632" s="5" t="str">
        <f>"91682026052317130549484"</f>
        <v>91682026052317130549484</v>
      </c>
      <c r="B632" s="5" t="s">
        <v>596</v>
      </c>
      <c r="C632" s="5" t="s">
        <v>597</v>
      </c>
      <c r="D632" s="5" t="s">
        <v>649</v>
      </c>
      <c r="E632" s="5" t="s">
        <v>11</v>
      </c>
      <c r="F632" s="6"/>
    </row>
    <row r="633" ht="25" customHeight="1" spans="1:6">
      <c r="A633" s="5" t="str">
        <f>"91682026052322024350054"</f>
        <v>91682026052322024350054</v>
      </c>
      <c r="B633" s="5" t="s">
        <v>596</v>
      </c>
      <c r="C633" s="5" t="s">
        <v>597</v>
      </c>
      <c r="D633" s="5" t="s">
        <v>650</v>
      </c>
      <c r="E633" s="5" t="s">
        <v>13</v>
      </c>
      <c r="F633" s="6"/>
    </row>
    <row r="634" ht="25" customHeight="1" spans="1:6">
      <c r="A634" s="5" t="str">
        <f>"91682026052409064750217"</f>
        <v>91682026052409064750217</v>
      </c>
      <c r="B634" s="5" t="s">
        <v>596</v>
      </c>
      <c r="C634" s="5" t="s">
        <v>597</v>
      </c>
      <c r="D634" s="5" t="s">
        <v>651</v>
      </c>
      <c r="E634" s="5" t="s">
        <v>13</v>
      </c>
      <c r="F634" s="6"/>
    </row>
    <row r="635" ht="25" customHeight="1" spans="1:6">
      <c r="A635" s="5" t="str">
        <f>"91682026052409363450236"</f>
        <v>91682026052409363450236</v>
      </c>
      <c r="B635" s="5" t="s">
        <v>596</v>
      </c>
      <c r="C635" s="5" t="s">
        <v>597</v>
      </c>
      <c r="D635" s="5" t="s">
        <v>652</v>
      </c>
      <c r="E635" s="5" t="s">
        <v>11</v>
      </c>
      <c r="F635" s="6"/>
    </row>
    <row r="636" ht="25" customHeight="1" spans="1:6">
      <c r="A636" s="5" t="str">
        <f>"91682026052410461850303"</f>
        <v>91682026052410461850303</v>
      </c>
      <c r="B636" s="5" t="s">
        <v>596</v>
      </c>
      <c r="C636" s="5" t="s">
        <v>597</v>
      </c>
      <c r="D636" s="5" t="s">
        <v>653</v>
      </c>
      <c r="E636" s="5" t="s">
        <v>11</v>
      </c>
      <c r="F636" s="6"/>
    </row>
    <row r="637" ht="25" customHeight="1" spans="1:6">
      <c r="A637" s="5" t="str">
        <f>"91682026052014050741262"</f>
        <v>91682026052014050741262</v>
      </c>
      <c r="B637" s="5" t="s">
        <v>596</v>
      </c>
      <c r="C637" s="5" t="s">
        <v>597</v>
      </c>
      <c r="D637" s="5" t="s">
        <v>654</v>
      </c>
      <c r="E637" s="5" t="s">
        <v>11</v>
      </c>
      <c r="F637" s="6"/>
    </row>
    <row r="638" ht="25" customHeight="1" spans="1:6">
      <c r="A638" s="5" t="str">
        <f>"91682026052413042450406"</f>
        <v>91682026052413042450406</v>
      </c>
      <c r="B638" s="5" t="s">
        <v>596</v>
      </c>
      <c r="C638" s="5" t="s">
        <v>597</v>
      </c>
      <c r="D638" s="5" t="s">
        <v>655</v>
      </c>
      <c r="E638" s="5" t="s">
        <v>11</v>
      </c>
      <c r="F638" s="6"/>
    </row>
    <row r="639" ht="25" customHeight="1" spans="1:6">
      <c r="A639" s="5" t="str">
        <f>"91682026052413271050427"</f>
        <v>91682026052413271050427</v>
      </c>
      <c r="B639" s="5" t="s">
        <v>596</v>
      </c>
      <c r="C639" s="5" t="s">
        <v>597</v>
      </c>
      <c r="D639" s="5" t="s">
        <v>656</v>
      </c>
      <c r="E639" s="5" t="s">
        <v>11</v>
      </c>
      <c r="F639" s="6"/>
    </row>
    <row r="640" ht="25" customHeight="1" spans="1:6">
      <c r="A640" s="5" t="str">
        <f>"91682026051913021337636"</f>
        <v>91682026051913021337636</v>
      </c>
      <c r="B640" s="5" t="s">
        <v>596</v>
      </c>
      <c r="C640" s="5" t="s">
        <v>597</v>
      </c>
      <c r="D640" s="5" t="s">
        <v>657</v>
      </c>
      <c r="E640" s="5" t="s">
        <v>13</v>
      </c>
      <c r="F640" s="6"/>
    </row>
    <row r="641" ht="25" customHeight="1" spans="1:6">
      <c r="A641" s="5" t="str">
        <f>"91682026052413250450425"</f>
        <v>91682026052413250450425</v>
      </c>
      <c r="B641" s="5" t="s">
        <v>596</v>
      </c>
      <c r="C641" s="5" t="s">
        <v>597</v>
      </c>
      <c r="D641" s="5" t="s">
        <v>658</v>
      </c>
      <c r="E641" s="5" t="s">
        <v>13</v>
      </c>
      <c r="F641" s="6"/>
    </row>
    <row r="642" ht="25" customHeight="1" spans="1:6">
      <c r="A642" s="5" t="str">
        <f>"91682026052419022250734"</f>
        <v>91682026052419022250734</v>
      </c>
      <c r="B642" s="5" t="s">
        <v>596</v>
      </c>
      <c r="C642" s="5" t="s">
        <v>597</v>
      </c>
      <c r="D642" s="5" t="s">
        <v>659</v>
      </c>
      <c r="E642" s="5" t="s">
        <v>13</v>
      </c>
      <c r="F642" s="6"/>
    </row>
    <row r="643" ht="25" customHeight="1" spans="1:6">
      <c r="A643" s="5" t="str">
        <f>"91682026052419530750780"</f>
        <v>91682026052419530750780</v>
      </c>
      <c r="B643" s="5" t="s">
        <v>596</v>
      </c>
      <c r="C643" s="5" t="s">
        <v>597</v>
      </c>
      <c r="D643" s="5" t="s">
        <v>660</v>
      </c>
      <c r="E643" s="5" t="s">
        <v>11</v>
      </c>
      <c r="F643" s="6"/>
    </row>
    <row r="644" ht="25" customHeight="1" spans="1:6">
      <c r="A644" s="5" t="str">
        <f>"91682026052213283647645"</f>
        <v>91682026052213283647645</v>
      </c>
      <c r="B644" s="5" t="s">
        <v>596</v>
      </c>
      <c r="C644" s="5" t="s">
        <v>597</v>
      </c>
      <c r="D644" s="5" t="s">
        <v>661</v>
      </c>
      <c r="E644" s="5" t="s">
        <v>11</v>
      </c>
      <c r="F644" s="6"/>
    </row>
    <row r="645" ht="25" customHeight="1" spans="1:6">
      <c r="A645" s="5" t="str">
        <f>"91682026052420340250805"</f>
        <v>91682026052420340250805</v>
      </c>
      <c r="B645" s="5" t="s">
        <v>596</v>
      </c>
      <c r="C645" s="5" t="s">
        <v>597</v>
      </c>
      <c r="D645" s="5" t="s">
        <v>662</v>
      </c>
      <c r="E645" s="5" t="s">
        <v>13</v>
      </c>
      <c r="F645" s="6"/>
    </row>
    <row r="646" ht="25" customHeight="1" spans="1:6">
      <c r="A646" s="5" t="str">
        <f>"91682026052421002350826"</f>
        <v>91682026052421002350826</v>
      </c>
      <c r="B646" s="5" t="s">
        <v>596</v>
      </c>
      <c r="C646" s="5" t="s">
        <v>597</v>
      </c>
      <c r="D646" s="5" t="s">
        <v>663</v>
      </c>
      <c r="E646" s="5" t="s">
        <v>11</v>
      </c>
      <c r="F646" s="6"/>
    </row>
    <row r="647" ht="25" customHeight="1" spans="1:6">
      <c r="A647" s="5" t="str">
        <f>"91682026052423485950965"</f>
        <v>91682026052423485950965</v>
      </c>
      <c r="B647" s="5" t="s">
        <v>596</v>
      </c>
      <c r="C647" s="5" t="s">
        <v>597</v>
      </c>
      <c r="D647" s="5" t="s">
        <v>664</v>
      </c>
      <c r="E647" s="5" t="s">
        <v>11</v>
      </c>
      <c r="F647" s="6"/>
    </row>
    <row r="648" ht="25" customHeight="1" spans="1:6">
      <c r="A648" s="5" t="str">
        <f>"91682026052500513650988"</f>
        <v>91682026052500513650988</v>
      </c>
      <c r="B648" s="5" t="s">
        <v>596</v>
      </c>
      <c r="C648" s="5" t="s">
        <v>597</v>
      </c>
      <c r="D648" s="5" t="s">
        <v>665</v>
      </c>
      <c r="E648" s="5" t="s">
        <v>11</v>
      </c>
      <c r="F648" s="6"/>
    </row>
    <row r="649" ht="25" customHeight="1" spans="1:6">
      <c r="A649" s="5" t="str">
        <f>"91682026052500170250976"</f>
        <v>91682026052500170250976</v>
      </c>
      <c r="B649" s="5" t="s">
        <v>596</v>
      </c>
      <c r="C649" s="5" t="s">
        <v>597</v>
      </c>
      <c r="D649" s="5" t="s">
        <v>666</v>
      </c>
      <c r="E649" s="5" t="s">
        <v>13</v>
      </c>
      <c r="F649" s="6"/>
    </row>
    <row r="650" ht="25" customHeight="1" spans="1:6">
      <c r="A650" s="5" t="str">
        <f>"91682026052416415050625"</f>
        <v>91682026052416415050625</v>
      </c>
      <c r="B650" s="5" t="s">
        <v>596</v>
      </c>
      <c r="C650" s="5" t="s">
        <v>597</v>
      </c>
      <c r="D650" s="5" t="s">
        <v>667</v>
      </c>
      <c r="E650" s="5" t="s">
        <v>11</v>
      </c>
      <c r="F650" s="6"/>
    </row>
    <row r="651" ht="25" customHeight="1" spans="1:6">
      <c r="A651" s="5" t="str">
        <f>"91682026052509424951884"</f>
        <v>91682026052509424951884</v>
      </c>
      <c r="B651" s="5" t="s">
        <v>596</v>
      </c>
      <c r="C651" s="5" t="s">
        <v>597</v>
      </c>
      <c r="D651" s="5" t="s">
        <v>668</v>
      </c>
      <c r="E651" s="5" t="s">
        <v>13</v>
      </c>
      <c r="F651" s="6"/>
    </row>
    <row r="652" ht="25" customHeight="1" spans="1:6">
      <c r="A652" s="5" t="str">
        <f>"91682026052509574952102"</f>
        <v>91682026052509574952102</v>
      </c>
      <c r="B652" s="5" t="s">
        <v>596</v>
      </c>
      <c r="C652" s="5" t="s">
        <v>597</v>
      </c>
      <c r="D652" s="5" t="s">
        <v>669</v>
      </c>
      <c r="E652" s="5" t="s">
        <v>11</v>
      </c>
      <c r="F652" s="6"/>
    </row>
    <row r="653" ht="25" customHeight="1" spans="1:6">
      <c r="A653" s="5" t="str">
        <f>"91682026052507463551013"</f>
        <v>91682026052507463551013</v>
      </c>
      <c r="B653" s="5" t="s">
        <v>596</v>
      </c>
      <c r="C653" s="5" t="s">
        <v>597</v>
      </c>
      <c r="D653" s="5" t="s">
        <v>670</v>
      </c>
      <c r="E653" s="5" t="s">
        <v>11</v>
      </c>
      <c r="F653" s="6"/>
    </row>
    <row r="654" ht="25" customHeight="1" spans="1:6">
      <c r="A654" s="5" t="str">
        <f>"91682026052510350252558"</f>
        <v>91682026052510350252558</v>
      </c>
      <c r="B654" s="5" t="s">
        <v>596</v>
      </c>
      <c r="C654" s="5" t="s">
        <v>597</v>
      </c>
      <c r="D654" s="5" t="s">
        <v>671</v>
      </c>
      <c r="E654" s="5" t="s">
        <v>13</v>
      </c>
      <c r="F654" s="6"/>
    </row>
    <row r="655" ht="25" customHeight="1" spans="1:6">
      <c r="A655" s="5" t="str">
        <f>"91682026052509284251683"</f>
        <v>91682026052509284251683</v>
      </c>
      <c r="B655" s="5" t="s">
        <v>596</v>
      </c>
      <c r="C655" s="5" t="s">
        <v>597</v>
      </c>
      <c r="D655" s="5" t="s">
        <v>672</v>
      </c>
      <c r="E655" s="5" t="s">
        <v>13</v>
      </c>
      <c r="F655" s="6"/>
    </row>
    <row r="656" ht="25" customHeight="1" spans="1:6">
      <c r="A656" s="5" t="str">
        <f>"91682026052510370752575"</f>
        <v>91682026052510370752575</v>
      </c>
      <c r="B656" s="5" t="s">
        <v>596</v>
      </c>
      <c r="C656" s="5" t="s">
        <v>597</v>
      </c>
      <c r="D656" s="5" t="s">
        <v>673</v>
      </c>
      <c r="E656" s="5" t="s">
        <v>13</v>
      </c>
      <c r="F656" s="6"/>
    </row>
    <row r="657" ht="25" customHeight="1" spans="1:6">
      <c r="A657" s="5" t="str">
        <f>"91682026052510062852226"</f>
        <v>91682026052510062852226</v>
      </c>
      <c r="B657" s="5" t="s">
        <v>596</v>
      </c>
      <c r="C657" s="5" t="s">
        <v>597</v>
      </c>
      <c r="D657" s="5" t="s">
        <v>674</v>
      </c>
      <c r="E657" s="5" t="s">
        <v>13</v>
      </c>
      <c r="F657" s="6"/>
    </row>
    <row r="658" ht="25" customHeight="1" spans="1:6">
      <c r="A658" s="5" t="str">
        <f>"91682026052508541951097"</f>
        <v>91682026052508541951097</v>
      </c>
      <c r="B658" s="5" t="s">
        <v>596</v>
      </c>
      <c r="C658" s="5" t="s">
        <v>597</v>
      </c>
      <c r="D658" s="5" t="s">
        <v>675</v>
      </c>
      <c r="E658" s="5" t="s">
        <v>13</v>
      </c>
      <c r="F658" s="6"/>
    </row>
    <row r="659" ht="25" customHeight="1" spans="1:6">
      <c r="A659" s="5" t="str">
        <f>"91682026051612245828909"</f>
        <v>91682026051612245828909</v>
      </c>
      <c r="B659" s="5" t="s">
        <v>676</v>
      </c>
      <c r="C659" s="5" t="s">
        <v>677</v>
      </c>
      <c r="D659" s="5" t="s">
        <v>678</v>
      </c>
      <c r="E659" s="5" t="s">
        <v>11</v>
      </c>
      <c r="F659" s="6"/>
    </row>
    <row r="660" ht="25" customHeight="1" spans="1:6">
      <c r="A660" s="5" t="str">
        <f>"91682026051614322128998"</f>
        <v>91682026051614322128998</v>
      </c>
      <c r="B660" s="5" t="s">
        <v>676</v>
      </c>
      <c r="C660" s="5" t="s">
        <v>677</v>
      </c>
      <c r="D660" s="5" t="s">
        <v>138</v>
      </c>
      <c r="E660" s="5" t="s">
        <v>11</v>
      </c>
      <c r="F660" s="6"/>
    </row>
    <row r="661" ht="25" customHeight="1" spans="1:6">
      <c r="A661" s="5" t="str">
        <f>"91682026051611245028869"</f>
        <v>91682026051611245028869</v>
      </c>
      <c r="B661" s="5" t="s">
        <v>676</v>
      </c>
      <c r="C661" s="5" t="s">
        <v>677</v>
      </c>
      <c r="D661" s="5" t="s">
        <v>679</v>
      </c>
      <c r="E661" s="5" t="s">
        <v>13</v>
      </c>
      <c r="F661" s="6"/>
    </row>
    <row r="662" ht="25" customHeight="1" spans="1:6">
      <c r="A662" s="5" t="str">
        <f>"91682026051619041229249"</f>
        <v>91682026051619041229249</v>
      </c>
      <c r="B662" s="5" t="s">
        <v>676</v>
      </c>
      <c r="C662" s="5" t="s">
        <v>677</v>
      </c>
      <c r="D662" s="5" t="s">
        <v>680</v>
      </c>
      <c r="E662" s="5" t="s">
        <v>13</v>
      </c>
      <c r="F662" s="6"/>
    </row>
    <row r="663" ht="25" customHeight="1" spans="1:6">
      <c r="A663" s="5" t="str">
        <f>"91682026051620014729299"</f>
        <v>91682026051620014729299</v>
      </c>
      <c r="B663" s="5" t="s">
        <v>676</v>
      </c>
      <c r="C663" s="5" t="s">
        <v>677</v>
      </c>
      <c r="D663" s="5" t="s">
        <v>681</v>
      </c>
      <c r="E663" s="5" t="s">
        <v>11</v>
      </c>
      <c r="F663" s="6"/>
    </row>
    <row r="664" ht="25" customHeight="1" spans="1:6">
      <c r="A664" s="5" t="str">
        <f>"91682026051623465629517"</f>
        <v>91682026051623465629517</v>
      </c>
      <c r="B664" s="5" t="s">
        <v>676</v>
      </c>
      <c r="C664" s="5" t="s">
        <v>677</v>
      </c>
      <c r="D664" s="5" t="s">
        <v>682</v>
      </c>
      <c r="E664" s="5" t="s">
        <v>11</v>
      </c>
      <c r="F664" s="6"/>
    </row>
    <row r="665" ht="25" customHeight="1" spans="1:6">
      <c r="A665" s="5" t="str">
        <f>"91682026051701035229540"</f>
        <v>91682026051701035229540</v>
      </c>
      <c r="B665" s="5" t="s">
        <v>676</v>
      </c>
      <c r="C665" s="5" t="s">
        <v>677</v>
      </c>
      <c r="D665" s="5" t="s">
        <v>683</v>
      </c>
      <c r="E665" s="5" t="s">
        <v>11</v>
      </c>
      <c r="F665" s="6"/>
    </row>
    <row r="666" ht="25" customHeight="1" spans="1:6">
      <c r="A666" s="5" t="str">
        <f>"91682026051720310230182"</f>
        <v>91682026051720310230182</v>
      </c>
      <c r="B666" s="5" t="s">
        <v>676</v>
      </c>
      <c r="C666" s="5" t="s">
        <v>677</v>
      </c>
      <c r="D666" s="5" t="s">
        <v>684</v>
      </c>
      <c r="E666" s="5" t="s">
        <v>11</v>
      </c>
      <c r="F666" s="6"/>
    </row>
    <row r="667" ht="25" customHeight="1" spans="1:6">
      <c r="A667" s="5" t="str">
        <f>"91682026051711254729721"</f>
        <v>91682026051711254729721</v>
      </c>
      <c r="B667" s="5" t="s">
        <v>676</v>
      </c>
      <c r="C667" s="5" t="s">
        <v>677</v>
      </c>
      <c r="D667" s="5" t="s">
        <v>685</v>
      </c>
      <c r="E667" s="5" t="s">
        <v>11</v>
      </c>
      <c r="F667" s="6"/>
    </row>
    <row r="668" ht="25" customHeight="1" spans="1:6">
      <c r="A668" s="5" t="str">
        <f>"91682026051810300031699"</f>
        <v>91682026051810300031699</v>
      </c>
      <c r="B668" s="5" t="s">
        <v>676</v>
      </c>
      <c r="C668" s="5" t="s">
        <v>677</v>
      </c>
      <c r="D668" s="5" t="s">
        <v>686</v>
      </c>
      <c r="E668" s="5" t="s">
        <v>11</v>
      </c>
      <c r="F668" s="6"/>
    </row>
    <row r="669" ht="25" customHeight="1" spans="1:6">
      <c r="A669" s="5" t="str">
        <f>"91682026051811254032164"</f>
        <v>91682026051811254032164</v>
      </c>
      <c r="B669" s="5" t="s">
        <v>676</v>
      </c>
      <c r="C669" s="5" t="s">
        <v>677</v>
      </c>
      <c r="D669" s="5" t="s">
        <v>687</v>
      </c>
      <c r="E669" s="5" t="s">
        <v>11</v>
      </c>
      <c r="F669" s="6"/>
    </row>
    <row r="670" ht="25" customHeight="1" spans="1:6">
      <c r="A670" s="5" t="str">
        <f>"91682026051611254428870"</f>
        <v>91682026051611254428870</v>
      </c>
      <c r="B670" s="5" t="s">
        <v>676</v>
      </c>
      <c r="C670" s="5" t="s">
        <v>677</v>
      </c>
      <c r="D670" s="5" t="s">
        <v>688</v>
      </c>
      <c r="E670" s="5" t="s">
        <v>13</v>
      </c>
      <c r="F670" s="6"/>
    </row>
    <row r="671" ht="25" customHeight="1" spans="1:6">
      <c r="A671" s="5" t="str">
        <f>"91682026051812263232574"</f>
        <v>91682026051812263232574</v>
      </c>
      <c r="B671" s="5" t="s">
        <v>676</v>
      </c>
      <c r="C671" s="5" t="s">
        <v>677</v>
      </c>
      <c r="D671" s="5" t="s">
        <v>689</v>
      </c>
      <c r="E671" s="5" t="s">
        <v>11</v>
      </c>
      <c r="F671" s="6"/>
    </row>
    <row r="672" ht="25" customHeight="1" spans="1:6">
      <c r="A672" s="5" t="str">
        <f>"91682026051812315932605"</f>
        <v>91682026051812315932605</v>
      </c>
      <c r="B672" s="5" t="s">
        <v>676</v>
      </c>
      <c r="C672" s="5" t="s">
        <v>677</v>
      </c>
      <c r="D672" s="5" t="s">
        <v>690</v>
      </c>
      <c r="E672" s="5" t="s">
        <v>11</v>
      </c>
      <c r="F672" s="6"/>
    </row>
    <row r="673" ht="25" customHeight="1" spans="1:6">
      <c r="A673" s="5" t="str">
        <f>"91682026051811004731963"</f>
        <v>91682026051811004731963</v>
      </c>
      <c r="B673" s="5" t="s">
        <v>676</v>
      </c>
      <c r="C673" s="5" t="s">
        <v>677</v>
      </c>
      <c r="D673" s="5" t="s">
        <v>691</v>
      </c>
      <c r="E673" s="5" t="s">
        <v>11</v>
      </c>
      <c r="F673" s="6"/>
    </row>
    <row r="674" ht="25" customHeight="1" spans="1:6">
      <c r="A674" s="5" t="str">
        <f>"91682026051816493734191"</f>
        <v>91682026051816493734191</v>
      </c>
      <c r="B674" s="5" t="s">
        <v>676</v>
      </c>
      <c r="C674" s="5" t="s">
        <v>677</v>
      </c>
      <c r="D674" s="5" t="s">
        <v>692</v>
      </c>
      <c r="E674" s="5" t="s">
        <v>11</v>
      </c>
      <c r="F674" s="6"/>
    </row>
    <row r="675" ht="25" customHeight="1" spans="1:6">
      <c r="A675" s="5" t="str">
        <f>"91682026051820594135313"</f>
        <v>91682026051820594135313</v>
      </c>
      <c r="B675" s="5" t="s">
        <v>676</v>
      </c>
      <c r="C675" s="5" t="s">
        <v>677</v>
      </c>
      <c r="D675" s="5" t="s">
        <v>693</v>
      </c>
      <c r="E675" s="5" t="s">
        <v>11</v>
      </c>
      <c r="F675" s="6"/>
    </row>
    <row r="676" ht="25" customHeight="1" spans="1:6">
      <c r="A676" s="5" t="str">
        <f>"91682026051717280930021"</f>
        <v>91682026051717280930021</v>
      </c>
      <c r="B676" s="5" t="s">
        <v>676</v>
      </c>
      <c r="C676" s="5" t="s">
        <v>677</v>
      </c>
      <c r="D676" s="5" t="s">
        <v>694</v>
      </c>
      <c r="E676" s="5" t="s">
        <v>11</v>
      </c>
      <c r="F676" s="6"/>
    </row>
    <row r="677" ht="25" customHeight="1" spans="1:6">
      <c r="A677" s="5" t="str">
        <f>"91682026051822082035613"</f>
        <v>91682026051822082035613</v>
      </c>
      <c r="B677" s="5" t="s">
        <v>676</v>
      </c>
      <c r="C677" s="5" t="s">
        <v>677</v>
      </c>
      <c r="D677" s="5" t="s">
        <v>695</v>
      </c>
      <c r="E677" s="5" t="s">
        <v>11</v>
      </c>
      <c r="F677" s="6"/>
    </row>
    <row r="678" ht="25" customHeight="1" spans="1:6">
      <c r="A678" s="5" t="str">
        <f>"91682026051823044435799"</f>
        <v>91682026051823044435799</v>
      </c>
      <c r="B678" s="5" t="s">
        <v>676</v>
      </c>
      <c r="C678" s="5" t="s">
        <v>677</v>
      </c>
      <c r="D678" s="5" t="s">
        <v>696</v>
      </c>
      <c r="E678" s="5" t="s">
        <v>11</v>
      </c>
      <c r="F678" s="6"/>
    </row>
    <row r="679" ht="25" customHeight="1" spans="1:6">
      <c r="A679" s="5" t="str">
        <f>"91682026051909441436580"</f>
        <v>91682026051909441436580</v>
      </c>
      <c r="B679" s="5" t="s">
        <v>676</v>
      </c>
      <c r="C679" s="5" t="s">
        <v>677</v>
      </c>
      <c r="D679" s="5" t="s">
        <v>697</v>
      </c>
      <c r="E679" s="5" t="s">
        <v>11</v>
      </c>
      <c r="F679" s="6"/>
    </row>
    <row r="680" ht="25" customHeight="1" spans="1:6">
      <c r="A680" s="5" t="str">
        <f>"91682026051911103837066"</f>
        <v>91682026051911103837066</v>
      </c>
      <c r="B680" s="5" t="s">
        <v>676</v>
      </c>
      <c r="C680" s="5" t="s">
        <v>677</v>
      </c>
      <c r="D680" s="5" t="s">
        <v>698</v>
      </c>
      <c r="E680" s="5" t="s">
        <v>13</v>
      </c>
      <c r="F680" s="6"/>
    </row>
    <row r="681" ht="25" customHeight="1" spans="1:6">
      <c r="A681" s="5" t="str">
        <f>"91682026051912543037605"</f>
        <v>91682026051912543037605</v>
      </c>
      <c r="B681" s="5" t="s">
        <v>676</v>
      </c>
      <c r="C681" s="5" t="s">
        <v>677</v>
      </c>
      <c r="D681" s="5" t="s">
        <v>699</v>
      </c>
      <c r="E681" s="5" t="s">
        <v>11</v>
      </c>
      <c r="F681" s="6"/>
    </row>
    <row r="682" ht="25" customHeight="1" spans="1:6">
      <c r="A682" s="5" t="str">
        <f>"91682026051817012634252"</f>
        <v>91682026051817012634252</v>
      </c>
      <c r="B682" s="5" t="s">
        <v>676</v>
      </c>
      <c r="C682" s="5" t="s">
        <v>677</v>
      </c>
      <c r="D682" s="5" t="s">
        <v>700</v>
      </c>
      <c r="E682" s="5" t="s">
        <v>11</v>
      </c>
      <c r="F682" s="6"/>
    </row>
    <row r="683" ht="25" customHeight="1" spans="1:6">
      <c r="A683" s="5" t="str">
        <f>"91682026051819300834863"</f>
        <v>91682026051819300834863</v>
      </c>
      <c r="B683" s="5" t="s">
        <v>676</v>
      </c>
      <c r="C683" s="5" t="s">
        <v>677</v>
      </c>
      <c r="D683" s="5" t="s">
        <v>701</v>
      </c>
      <c r="E683" s="5" t="s">
        <v>13</v>
      </c>
      <c r="F683" s="6"/>
    </row>
    <row r="684" ht="25" customHeight="1" spans="1:6">
      <c r="A684" s="5" t="str">
        <f>"91682026051918351738965"</f>
        <v>91682026051918351738965</v>
      </c>
      <c r="B684" s="5" t="s">
        <v>676</v>
      </c>
      <c r="C684" s="5" t="s">
        <v>677</v>
      </c>
      <c r="D684" s="5" t="s">
        <v>702</v>
      </c>
      <c r="E684" s="5" t="s">
        <v>11</v>
      </c>
      <c r="F684" s="6"/>
    </row>
    <row r="685" ht="25" customHeight="1" spans="1:6">
      <c r="A685" s="5" t="str">
        <f>"91682026051919405439170"</f>
        <v>91682026051919405439170</v>
      </c>
      <c r="B685" s="5" t="s">
        <v>676</v>
      </c>
      <c r="C685" s="5" t="s">
        <v>677</v>
      </c>
      <c r="D685" s="5" t="s">
        <v>703</v>
      </c>
      <c r="E685" s="5" t="s">
        <v>11</v>
      </c>
      <c r="F685" s="6"/>
    </row>
    <row r="686" ht="25" customHeight="1" spans="1:6">
      <c r="A686" s="5" t="str">
        <f>"91682026051920280839321"</f>
        <v>91682026051920280839321</v>
      </c>
      <c r="B686" s="5" t="s">
        <v>676</v>
      </c>
      <c r="C686" s="5" t="s">
        <v>677</v>
      </c>
      <c r="D686" s="5" t="s">
        <v>704</v>
      </c>
      <c r="E686" s="5" t="s">
        <v>11</v>
      </c>
      <c r="F686" s="6"/>
    </row>
    <row r="687" ht="25" customHeight="1" spans="1:6">
      <c r="A687" s="5" t="str">
        <f>"91682026051921450139548"</f>
        <v>91682026051921450139548</v>
      </c>
      <c r="B687" s="5" t="s">
        <v>676</v>
      </c>
      <c r="C687" s="5" t="s">
        <v>677</v>
      </c>
      <c r="D687" s="5" t="s">
        <v>705</v>
      </c>
      <c r="E687" s="5" t="s">
        <v>11</v>
      </c>
      <c r="F687" s="6"/>
    </row>
    <row r="688" ht="25" customHeight="1" spans="1:6">
      <c r="A688" s="5" t="str">
        <f>"91682026051817494234459"</f>
        <v>91682026051817494234459</v>
      </c>
      <c r="B688" s="5" t="s">
        <v>676</v>
      </c>
      <c r="C688" s="5" t="s">
        <v>677</v>
      </c>
      <c r="D688" s="5" t="s">
        <v>706</v>
      </c>
      <c r="E688" s="5" t="s">
        <v>11</v>
      </c>
      <c r="F688" s="6"/>
    </row>
    <row r="689" ht="25" customHeight="1" spans="1:6">
      <c r="A689" s="5" t="str">
        <f>"91682026051723040130410"</f>
        <v>91682026051723040130410</v>
      </c>
      <c r="B689" s="5" t="s">
        <v>676</v>
      </c>
      <c r="C689" s="5" t="s">
        <v>677</v>
      </c>
      <c r="D689" s="5" t="s">
        <v>707</v>
      </c>
      <c r="E689" s="5" t="s">
        <v>11</v>
      </c>
      <c r="F689" s="6"/>
    </row>
    <row r="690" ht="25" customHeight="1" spans="1:6">
      <c r="A690" s="5" t="str">
        <f>"91682026052000100039818"</f>
        <v>91682026052000100039818</v>
      </c>
      <c r="B690" s="5" t="s">
        <v>676</v>
      </c>
      <c r="C690" s="5" t="s">
        <v>677</v>
      </c>
      <c r="D690" s="5" t="s">
        <v>708</v>
      </c>
      <c r="E690" s="5" t="s">
        <v>11</v>
      </c>
      <c r="F690" s="6"/>
    </row>
    <row r="691" ht="25" customHeight="1" spans="1:6">
      <c r="A691" s="5" t="str">
        <f>"91682026052007541039897"</f>
        <v>91682026052007541039897</v>
      </c>
      <c r="B691" s="5" t="s">
        <v>676</v>
      </c>
      <c r="C691" s="5" t="s">
        <v>677</v>
      </c>
      <c r="D691" s="5" t="s">
        <v>709</v>
      </c>
      <c r="E691" s="5" t="s">
        <v>11</v>
      </c>
      <c r="F691" s="6"/>
    </row>
    <row r="692" ht="25" customHeight="1" spans="1:6">
      <c r="A692" s="5" t="str">
        <f>"91682026051822513135762"</f>
        <v>91682026051822513135762</v>
      </c>
      <c r="B692" s="5" t="s">
        <v>676</v>
      </c>
      <c r="C692" s="5" t="s">
        <v>677</v>
      </c>
      <c r="D692" s="5" t="s">
        <v>710</v>
      </c>
      <c r="E692" s="5" t="s">
        <v>11</v>
      </c>
      <c r="F692" s="6"/>
    </row>
    <row r="693" ht="25" customHeight="1" spans="1:6">
      <c r="A693" s="5" t="str">
        <f>"91682026052015275841558"</f>
        <v>91682026052015275841558</v>
      </c>
      <c r="B693" s="5" t="s">
        <v>676</v>
      </c>
      <c r="C693" s="5" t="s">
        <v>677</v>
      </c>
      <c r="D693" s="5" t="s">
        <v>240</v>
      </c>
      <c r="E693" s="5" t="s">
        <v>11</v>
      </c>
      <c r="F693" s="6"/>
    </row>
    <row r="694" ht="25" customHeight="1" spans="1:6">
      <c r="A694" s="5" t="str">
        <f>"91682026052016512741852"</f>
        <v>91682026052016512741852</v>
      </c>
      <c r="B694" s="5" t="s">
        <v>676</v>
      </c>
      <c r="C694" s="5" t="s">
        <v>677</v>
      </c>
      <c r="D694" s="5" t="s">
        <v>711</v>
      </c>
      <c r="E694" s="5" t="s">
        <v>13</v>
      </c>
      <c r="F694" s="6"/>
    </row>
    <row r="695" ht="25" customHeight="1" spans="1:6">
      <c r="A695" s="5" t="str">
        <f>"91682026052017590742021"</f>
        <v>91682026052017590742021</v>
      </c>
      <c r="B695" s="5" t="s">
        <v>676</v>
      </c>
      <c r="C695" s="5" t="s">
        <v>677</v>
      </c>
      <c r="D695" s="5" t="s">
        <v>712</v>
      </c>
      <c r="E695" s="5" t="s">
        <v>11</v>
      </c>
      <c r="F695" s="6"/>
    </row>
    <row r="696" ht="25" customHeight="1" spans="1:6">
      <c r="A696" s="5" t="str">
        <f>"91682026052017351141964"</f>
        <v>91682026052017351141964</v>
      </c>
      <c r="B696" s="5" t="s">
        <v>676</v>
      </c>
      <c r="C696" s="5" t="s">
        <v>677</v>
      </c>
      <c r="D696" s="5" t="s">
        <v>713</v>
      </c>
      <c r="E696" s="5" t="s">
        <v>11</v>
      </c>
      <c r="F696" s="6"/>
    </row>
    <row r="697" ht="25" customHeight="1" spans="1:6">
      <c r="A697" s="5" t="str">
        <f>"91682026052019515042241"</f>
        <v>91682026052019515042241</v>
      </c>
      <c r="B697" s="5" t="s">
        <v>676</v>
      </c>
      <c r="C697" s="5" t="s">
        <v>677</v>
      </c>
      <c r="D697" s="5" t="s">
        <v>714</v>
      </c>
      <c r="E697" s="5" t="s">
        <v>11</v>
      </c>
      <c r="F697" s="6"/>
    </row>
    <row r="698" ht="25" customHeight="1" spans="1:6">
      <c r="A698" s="5" t="str">
        <f>"91682026052021561042537"</f>
        <v>91682026052021561042537</v>
      </c>
      <c r="B698" s="5" t="s">
        <v>676</v>
      </c>
      <c r="C698" s="5" t="s">
        <v>677</v>
      </c>
      <c r="D698" s="5" t="s">
        <v>715</v>
      </c>
      <c r="E698" s="5" t="s">
        <v>11</v>
      </c>
      <c r="F698" s="6"/>
    </row>
    <row r="699" ht="25" customHeight="1" spans="1:6">
      <c r="A699" s="5" t="str">
        <f>"91682026052023120842716"</f>
        <v>91682026052023120842716</v>
      </c>
      <c r="B699" s="5" t="s">
        <v>676</v>
      </c>
      <c r="C699" s="5" t="s">
        <v>677</v>
      </c>
      <c r="D699" s="5" t="s">
        <v>716</v>
      </c>
      <c r="E699" s="5" t="s">
        <v>13</v>
      </c>
      <c r="F699" s="6"/>
    </row>
    <row r="700" ht="25" customHeight="1" spans="1:6">
      <c r="A700" s="5" t="str">
        <f>"91682026052109573043238"</f>
        <v>91682026052109573043238</v>
      </c>
      <c r="B700" s="5" t="s">
        <v>676</v>
      </c>
      <c r="C700" s="5" t="s">
        <v>677</v>
      </c>
      <c r="D700" s="5" t="s">
        <v>717</v>
      </c>
      <c r="E700" s="5" t="s">
        <v>11</v>
      </c>
      <c r="F700" s="6"/>
    </row>
    <row r="701" ht="25" customHeight="1" spans="1:6">
      <c r="A701" s="5" t="str">
        <f>"91682026052107541642913"</f>
        <v>91682026052107541642913</v>
      </c>
      <c r="B701" s="5" t="s">
        <v>676</v>
      </c>
      <c r="C701" s="5" t="s">
        <v>677</v>
      </c>
      <c r="D701" s="5" t="s">
        <v>718</v>
      </c>
      <c r="E701" s="5" t="s">
        <v>11</v>
      </c>
      <c r="F701" s="6"/>
    </row>
    <row r="702" ht="25" customHeight="1" spans="1:6">
      <c r="A702" s="5" t="str">
        <f>"91682026052112295943847"</f>
        <v>91682026052112295943847</v>
      </c>
      <c r="B702" s="5" t="s">
        <v>676</v>
      </c>
      <c r="C702" s="5" t="s">
        <v>677</v>
      </c>
      <c r="D702" s="5" t="s">
        <v>719</v>
      </c>
      <c r="E702" s="5" t="s">
        <v>13</v>
      </c>
      <c r="F702" s="6"/>
    </row>
    <row r="703" ht="25" customHeight="1" spans="1:6">
      <c r="A703" s="5" t="str">
        <f>"91682026052023382542766"</f>
        <v>91682026052023382542766</v>
      </c>
      <c r="B703" s="5" t="s">
        <v>676</v>
      </c>
      <c r="C703" s="5" t="s">
        <v>677</v>
      </c>
      <c r="D703" s="5" t="s">
        <v>720</v>
      </c>
      <c r="E703" s="5" t="s">
        <v>13</v>
      </c>
      <c r="F703" s="6"/>
    </row>
    <row r="704" ht="25" customHeight="1" spans="1:6">
      <c r="A704" s="5" t="str">
        <f>"91682026052119445245278"</f>
        <v>91682026052119445245278</v>
      </c>
      <c r="B704" s="5" t="s">
        <v>676</v>
      </c>
      <c r="C704" s="5" t="s">
        <v>677</v>
      </c>
      <c r="D704" s="5" t="s">
        <v>721</v>
      </c>
      <c r="E704" s="5" t="s">
        <v>13</v>
      </c>
      <c r="F704" s="6"/>
    </row>
    <row r="705" ht="25" customHeight="1" spans="1:6">
      <c r="A705" s="5" t="str">
        <f>"91682026052120444645458"</f>
        <v>91682026052120444645458</v>
      </c>
      <c r="B705" s="5" t="s">
        <v>676</v>
      </c>
      <c r="C705" s="5" t="s">
        <v>677</v>
      </c>
      <c r="D705" s="5" t="s">
        <v>722</v>
      </c>
      <c r="E705" s="5" t="s">
        <v>11</v>
      </c>
      <c r="F705" s="6"/>
    </row>
    <row r="706" ht="25" customHeight="1" spans="1:6">
      <c r="A706" s="5" t="str">
        <f>"91682026052123133846069"</f>
        <v>91682026052123133846069</v>
      </c>
      <c r="B706" s="5" t="s">
        <v>676</v>
      </c>
      <c r="C706" s="5" t="s">
        <v>677</v>
      </c>
      <c r="D706" s="5" t="s">
        <v>723</v>
      </c>
      <c r="E706" s="5" t="s">
        <v>11</v>
      </c>
      <c r="F706" s="6"/>
    </row>
    <row r="707" ht="25" customHeight="1" spans="1:6">
      <c r="A707" s="5" t="str">
        <f>"91682026052119415845270"</f>
        <v>91682026052119415845270</v>
      </c>
      <c r="B707" s="5" t="s">
        <v>676</v>
      </c>
      <c r="C707" s="5" t="s">
        <v>677</v>
      </c>
      <c r="D707" s="5" t="s">
        <v>724</v>
      </c>
      <c r="E707" s="5" t="s">
        <v>11</v>
      </c>
      <c r="F707" s="6"/>
    </row>
    <row r="708" ht="25" customHeight="1" spans="1:6">
      <c r="A708" s="5" t="str">
        <f>"91682026052221102648748"</f>
        <v>91682026052221102648748</v>
      </c>
      <c r="B708" s="5" t="s">
        <v>676</v>
      </c>
      <c r="C708" s="5" t="s">
        <v>677</v>
      </c>
      <c r="D708" s="5" t="s">
        <v>725</v>
      </c>
      <c r="E708" s="5" t="s">
        <v>11</v>
      </c>
      <c r="F708" s="6"/>
    </row>
    <row r="709" ht="25" customHeight="1" spans="1:6">
      <c r="A709" s="5" t="str">
        <f>"91682026052311204249091"</f>
        <v>91682026052311204249091</v>
      </c>
      <c r="B709" s="5" t="s">
        <v>676</v>
      </c>
      <c r="C709" s="5" t="s">
        <v>677</v>
      </c>
      <c r="D709" s="5" t="s">
        <v>726</v>
      </c>
      <c r="E709" s="5" t="s">
        <v>13</v>
      </c>
      <c r="F709" s="6"/>
    </row>
    <row r="710" ht="25" customHeight="1" spans="1:6">
      <c r="A710" s="5" t="str">
        <f>"91682026052322493250109"</f>
        <v>91682026052322493250109</v>
      </c>
      <c r="B710" s="5" t="s">
        <v>676</v>
      </c>
      <c r="C710" s="5" t="s">
        <v>677</v>
      </c>
      <c r="D710" s="5" t="s">
        <v>727</v>
      </c>
      <c r="E710" s="5" t="s">
        <v>11</v>
      </c>
      <c r="F710" s="6"/>
    </row>
    <row r="711" ht="25" customHeight="1" spans="1:6">
      <c r="A711" s="5" t="str">
        <f>"91682026052309303548911"</f>
        <v>91682026052309303548911</v>
      </c>
      <c r="B711" s="5" t="s">
        <v>676</v>
      </c>
      <c r="C711" s="5" t="s">
        <v>677</v>
      </c>
      <c r="D711" s="5" t="s">
        <v>728</v>
      </c>
      <c r="E711" s="5" t="s">
        <v>11</v>
      </c>
      <c r="F711" s="6"/>
    </row>
    <row r="712" ht="25" customHeight="1" spans="1:6">
      <c r="A712" s="5" t="str">
        <f>"91682026052412205450379"</f>
        <v>91682026052412205450379</v>
      </c>
      <c r="B712" s="5" t="s">
        <v>676</v>
      </c>
      <c r="C712" s="5" t="s">
        <v>677</v>
      </c>
      <c r="D712" s="5" t="s">
        <v>729</v>
      </c>
      <c r="E712" s="5" t="s">
        <v>11</v>
      </c>
      <c r="F712" s="6"/>
    </row>
    <row r="713" ht="25" customHeight="1" spans="1:6">
      <c r="A713" s="5" t="str">
        <f>"91682026052413042550407"</f>
        <v>91682026052413042550407</v>
      </c>
      <c r="B713" s="5" t="s">
        <v>676</v>
      </c>
      <c r="C713" s="5" t="s">
        <v>677</v>
      </c>
      <c r="D713" s="5" t="s">
        <v>730</v>
      </c>
      <c r="E713" s="5" t="s">
        <v>13</v>
      </c>
      <c r="F713" s="6"/>
    </row>
    <row r="714" ht="25" customHeight="1" spans="1:6">
      <c r="A714" s="5" t="str">
        <f>"91682026052413553950457"</f>
        <v>91682026052413553950457</v>
      </c>
      <c r="B714" s="5" t="s">
        <v>676</v>
      </c>
      <c r="C714" s="5" t="s">
        <v>677</v>
      </c>
      <c r="D714" s="5" t="s">
        <v>731</v>
      </c>
      <c r="E714" s="5" t="s">
        <v>11</v>
      </c>
      <c r="F714" s="6"/>
    </row>
    <row r="715" ht="25" customHeight="1" spans="1:6">
      <c r="A715" s="5" t="str">
        <f>"91682026052021120742438"</f>
        <v>91682026052021120742438</v>
      </c>
      <c r="B715" s="5" t="s">
        <v>676</v>
      </c>
      <c r="C715" s="5" t="s">
        <v>677</v>
      </c>
      <c r="D715" s="5" t="s">
        <v>732</v>
      </c>
      <c r="E715" s="5" t="s">
        <v>11</v>
      </c>
      <c r="F715" s="6"/>
    </row>
    <row r="716" ht="25" customHeight="1" spans="1:6">
      <c r="A716" s="5" t="str">
        <f>"91682026052421174750838"</f>
        <v>91682026052421174750838</v>
      </c>
      <c r="B716" s="5" t="s">
        <v>676</v>
      </c>
      <c r="C716" s="5" t="s">
        <v>677</v>
      </c>
      <c r="D716" s="5" t="s">
        <v>733</v>
      </c>
      <c r="E716" s="5" t="s">
        <v>13</v>
      </c>
      <c r="F716" s="6"/>
    </row>
    <row r="717" ht="25" customHeight="1" spans="1:6">
      <c r="A717" s="5" t="str">
        <f>"91682026052420394450808"</f>
        <v>91682026052420394450808</v>
      </c>
      <c r="B717" s="5" t="s">
        <v>676</v>
      </c>
      <c r="C717" s="5" t="s">
        <v>677</v>
      </c>
      <c r="D717" s="5" t="s">
        <v>734</v>
      </c>
      <c r="E717" s="5" t="s">
        <v>11</v>
      </c>
      <c r="F717" s="6"/>
    </row>
    <row r="718" ht="25" customHeight="1" spans="1:6">
      <c r="A718" s="5" t="str">
        <f>"91682026052012223540979"</f>
        <v>91682026052012223540979</v>
      </c>
      <c r="B718" s="5" t="s">
        <v>676</v>
      </c>
      <c r="C718" s="5" t="s">
        <v>677</v>
      </c>
      <c r="D718" s="5" t="s">
        <v>735</v>
      </c>
      <c r="E718" s="5" t="s">
        <v>13</v>
      </c>
      <c r="F718" s="6"/>
    </row>
    <row r="719" ht="25" customHeight="1" spans="1:6">
      <c r="A719" s="5" t="str">
        <f>"91682026052422565350933"</f>
        <v>91682026052422565350933</v>
      </c>
      <c r="B719" s="5" t="s">
        <v>676</v>
      </c>
      <c r="C719" s="5" t="s">
        <v>677</v>
      </c>
      <c r="D719" s="5" t="s">
        <v>736</v>
      </c>
      <c r="E719" s="5" t="s">
        <v>11</v>
      </c>
      <c r="F719" s="6"/>
    </row>
    <row r="720" ht="25" customHeight="1" spans="1:6">
      <c r="A720" s="5" t="str">
        <f>"91682026052423203850949"</f>
        <v>91682026052423203850949</v>
      </c>
      <c r="B720" s="5" t="s">
        <v>676</v>
      </c>
      <c r="C720" s="5" t="s">
        <v>677</v>
      </c>
      <c r="D720" s="5" t="s">
        <v>737</v>
      </c>
      <c r="E720" s="5" t="s">
        <v>13</v>
      </c>
      <c r="F720" s="6"/>
    </row>
    <row r="721" ht="25" customHeight="1" spans="1:6">
      <c r="A721" s="5" t="str">
        <f>"91682026052500473050985"</f>
        <v>91682026052500473050985</v>
      </c>
      <c r="B721" s="5" t="s">
        <v>676</v>
      </c>
      <c r="C721" s="5" t="s">
        <v>677</v>
      </c>
      <c r="D721" s="5" t="s">
        <v>738</v>
      </c>
      <c r="E721" s="5" t="s">
        <v>11</v>
      </c>
      <c r="F721" s="6"/>
    </row>
    <row r="722" ht="25" customHeight="1" spans="1:6">
      <c r="A722" s="5" t="str">
        <f>"91682026052500113850975"</f>
        <v>91682026052500113850975</v>
      </c>
      <c r="B722" s="5" t="s">
        <v>676</v>
      </c>
      <c r="C722" s="5" t="s">
        <v>677</v>
      </c>
      <c r="D722" s="5" t="s">
        <v>739</v>
      </c>
      <c r="E722" s="5" t="s">
        <v>11</v>
      </c>
      <c r="F722" s="6"/>
    </row>
    <row r="723" ht="25" customHeight="1" spans="1:6">
      <c r="A723" s="5" t="str">
        <f>"91682026052423051550935"</f>
        <v>91682026052423051550935</v>
      </c>
      <c r="B723" s="5" t="s">
        <v>676</v>
      </c>
      <c r="C723" s="5" t="s">
        <v>677</v>
      </c>
      <c r="D723" s="5" t="s">
        <v>740</v>
      </c>
      <c r="E723" s="5" t="s">
        <v>11</v>
      </c>
      <c r="F723" s="6"/>
    </row>
    <row r="724" ht="25" customHeight="1" spans="1:6">
      <c r="A724" s="5" t="str">
        <f>"91682026052510243052435"</f>
        <v>91682026052510243052435</v>
      </c>
      <c r="B724" s="5" t="s">
        <v>676</v>
      </c>
      <c r="C724" s="5" t="s">
        <v>677</v>
      </c>
      <c r="D724" s="5" t="s">
        <v>741</v>
      </c>
      <c r="E724" s="5" t="s">
        <v>11</v>
      </c>
      <c r="F724" s="6"/>
    </row>
    <row r="725" ht="25" customHeight="1" spans="1:6">
      <c r="A725" s="5" t="str">
        <f>"91682026052011090840725"</f>
        <v>91682026052011090840725</v>
      </c>
      <c r="B725" s="5" t="s">
        <v>676</v>
      </c>
      <c r="C725" s="5" t="s">
        <v>677</v>
      </c>
      <c r="D725" s="5" t="s">
        <v>742</v>
      </c>
      <c r="E725" s="5" t="s">
        <v>11</v>
      </c>
      <c r="F725" s="6"/>
    </row>
    <row r="726" ht="25" customHeight="1" spans="1:6">
      <c r="A726" s="5" t="str">
        <f>"91682026052510432952651"</f>
        <v>91682026052510432952651</v>
      </c>
      <c r="B726" s="5" t="s">
        <v>676</v>
      </c>
      <c r="C726" s="5" t="s">
        <v>677</v>
      </c>
      <c r="D726" s="5" t="s">
        <v>743</v>
      </c>
      <c r="E726" s="5" t="s">
        <v>11</v>
      </c>
      <c r="F726" s="6"/>
    </row>
    <row r="727" ht="25" customHeight="1" spans="1:6">
      <c r="A727" s="5" t="str">
        <f>"91682026052510125652291"</f>
        <v>91682026052510125652291</v>
      </c>
      <c r="B727" s="5" t="s">
        <v>676</v>
      </c>
      <c r="C727" s="5" t="s">
        <v>677</v>
      </c>
      <c r="D727" s="5" t="s">
        <v>744</v>
      </c>
      <c r="E727" s="5" t="s">
        <v>13</v>
      </c>
      <c r="F727" s="6"/>
    </row>
    <row r="728" ht="25" customHeight="1" spans="1:6">
      <c r="A728" s="5" t="str">
        <f>"91682026052511565953317"</f>
        <v>91682026052511565953317</v>
      </c>
      <c r="B728" s="5" t="s">
        <v>676</v>
      </c>
      <c r="C728" s="5" t="s">
        <v>677</v>
      </c>
      <c r="D728" s="5" t="s">
        <v>745</v>
      </c>
      <c r="E728" s="5" t="s">
        <v>13</v>
      </c>
      <c r="F728" s="6"/>
    </row>
    <row r="729" ht="25" customHeight="1" spans="1:6">
      <c r="A729" s="5" t="str">
        <f>"91682026051608173228720"</f>
        <v>91682026051608173228720</v>
      </c>
      <c r="B729" s="5" t="s">
        <v>746</v>
      </c>
      <c r="C729" s="5" t="s">
        <v>747</v>
      </c>
      <c r="D729" s="5" t="s">
        <v>748</v>
      </c>
      <c r="E729" s="5" t="s">
        <v>13</v>
      </c>
      <c r="F729" s="6"/>
    </row>
    <row r="730" ht="25" customHeight="1" spans="1:6">
      <c r="A730" s="5" t="str">
        <f>"91682026051609364328768"</f>
        <v>91682026051609364328768</v>
      </c>
      <c r="B730" s="5" t="s">
        <v>746</v>
      </c>
      <c r="C730" s="5" t="s">
        <v>747</v>
      </c>
      <c r="D730" s="5" t="s">
        <v>749</v>
      </c>
      <c r="E730" s="5" t="s">
        <v>13</v>
      </c>
      <c r="F730" s="6"/>
    </row>
    <row r="731" ht="25" customHeight="1" spans="1:6">
      <c r="A731" s="5" t="str">
        <f>"91682026051613022628938"</f>
        <v>91682026051613022628938</v>
      </c>
      <c r="B731" s="5" t="s">
        <v>746</v>
      </c>
      <c r="C731" s="5" t="s">
        <v>747</v>
      </c>
      <c r="D731" s="5" t="s">
        <v>750</v>
      </c>
      <c r="E731" s="5" t="s">
        <v>13</v>
      </c>
      <c r="F731" s="6"/>
    </row>
    <row r="732" ht="25" customHeight="1" spans="1:6">
      <c r="A732" s="5" t="str">
        <f>"91682026051614223828991"</f>
        <v>91682026051614223828991</v>
      </c>
      <c r="B732" s="5" t="s">
        <v>746</v>
      </c>
      <c r="C732" s="5" t="s">
        <v>747</v>
      </c>
      <c r="D732" s="5" t="s">
        <v>751</v>
      </c>
      <c r="E732" s="5" t="s">
        <v>13</v>
      </c>
      <c r="F732" s="6"/>
    </row>
    <row r="733" ht="25" customHeight="1" spans="1:6">
      <c r="A733" s="5" t="str">
        <f>"91682026051615335329057"</f>
        <v>91682026051615335329057</v>
      </c>
      <c r="B733" s="5" t="s">
        <v>746</v>
      </c>
      <c r="C733" s="5" t="s">
        <v>747</v>
      </c>
      <c r="D733" s="5" t="s">
        <v>752</v>
      </c>
      <c r="E733" s="5" t="s">
        <v>13</v>
      </c>
      <c r="F733" s="6"/>
    </row>
    <row r="734" ht="25" customHeight="1" spans="1:6">
      <c r="A734" s="5" t="str">
        <f>"91682026051615333529056"</f>
        <v>91682026051615333529056</v>
      </c>
      <c r="B734" s="5" t="s">
        <v>746</v>
      </c>
      <c r="C734" s="5" t="s">
        <v>747</v>
      </c>
      <c r="D734" s="5" t="s">
        <v>753</v>
      </c>
      <c r="E734" s="5" t="s">
        <v>13</v>
      </c>
      <c r="F734" s="6"/>
    </row>
    <row r="735" ht="25" customHeight="1" spans="1:6">
      <c r="A735" s="5" t="str">
        <f>"91682026051616480629152"</f>
        <v>91682026051616480629152</v>
      </c>
      <c r="B735" s="5" t="s">
        <v>746</v>
      </c>
      <c r="C735" s="5" t="s">
        <v>747</v>
      </c>
      <c r="D735" s="5" t="s">
        <v>754</v>
      </c>
      <c r="E735" s="5" t="s">
        <v>13</v>
      </c>
      <c r="F735" s="6"/>
    </row>
    <row r="736" ht="25" customHeight="1" spans="1:6">
      <c r="A736" s="5" t="str">
        <f>"91682026051618462229240"</f>
        <v>91682026051618462229240</v>
      </c>
      <c r="B736" s="5" t="s">
        <v>746</v>
      </c>
      <c r="C736" s="5" t="s">
        <v>747</v>
      </c>
      <c r="D736" s="5" t="s">
        <v>755</v>
      </c>
      <c r="E736" s="5" t="s">
        <v>13</v>
      </c>
      <c r="F736" s="6"/>
    </row>
    <row r="737" ht="25" customHeight="1" spans="1:6">
      <c r="A737" s="5" t="str">
        <f>"91682026051610265928810"</f>
        <v>91682026051610265928810</v>
      </c>
      <c r="B737" s="5" t="s">
        <v>746</v>
      </c>
      <c r="C737" s="5" t="s">
        <v>747</v>
      </c>
      <c r="D737" s="5" t="s">
        <v>756</v>
      </c>
      <c r="E737" s="5" t="s">
        <v>13</v>
      </c>
      <c r="F737" s="6"/>
    </row>
    <row r="738" ht="25" customHeight="1" spans="1:6">
      <c r="A738" s="5" t="str">
        <f>"91682026051614403629007"</f>
        <v>91682026051614403629007</v>
      </c>
      <c r="B738" s="5" t="s">
        <v>746</v>
      </c>
      <c r="C738" s="5" t="s">
        <v>747</v>
      </c>
      <c r="D738" s="5" t="s">
        <v>757</v>
      </c>
      <c r="E738" s="5" t="s">
        <v>13</v>
      </c>
      <c r="F738" s="6"/>
    </row>
    <row r="739" ht="25" customHeight="1" spans="1:6">
      <c r="A739" s="5" t="str">
        <f>"91682026051623220129504"</f>
        <v>91682026051623220129504</v>
      </c>
      <c r="B739" s="5" t="s">
        <v>746</v>
      </c>
      <c r="C739" s="5" t="s">
        <v>747</v>
      </c>
      <c r="D739" s="5" t="s">
        <v>758</v>
      </c>
      <c r="E739" s="5" t="s">
        <v>13</v>
      </c>
      <c r="F739" s="6"/>
    </row>
    <row r="740" ht="25" customHeight="1" spans="1:6">
      <c r="A740" s="5" t="str">
        <f>"91682026051701382629545"</f>
        <v>91682026051701382629545</v>
      </c>
      <c r="B740" s="5" t="s">
        <v>746</v>
      </c>
      <c r="C740" s="5" t="s">
        <v>747</v>
      </c>
      <c r="D740" s="5" t="s">
        <v>759</v>
      </c>
      <c r="E740" s="5" t="s">
        <v>13</v>
      </c>
      <c r="F740" s="6"/>
    </row>
    <row r="741" ht="25" customHeight="1" spans="1:6">
      <c r="A741" s="5" t="str">
        <f>"91682026051610024728788"</f>
        <v>91682026051610024728788</v>
      </c>
      <c r="B741" s="5" t="s">
        <v>746</v>
      </c>
      <c r="C741" s="5" t="s">
        <v>747</v>
      </c>
      <c r="D741" s="5" t="s">
        <v>760</v>
      </c>
      <c r="E741" s="5" t="s">
        <v>13</v>
      </c>
      <c r="F741" s="6"/>
    </row>
    <row r="742" ht="25" customHeight="1" spans="1:6">
      <c r="A742" s="5" t="str">
        <f>"91682026051713392329818"</f>
        <v>91682026051713392329818</v>
      </c>
      <c r="B742" s="5" t="s">
        <v>746</v>
      </c>
      <c r="C742" s="5" t="s">
        <v>747</v>
      </c>
      <c r="D742" s="5" t="s">
        <v>761</v>
      </c>
      <c r="E742" s="5" t="s">
        <v>13</v>
      </c>
      <c r="F742" s="6"/>
    </row>
    <row r="743" ht="25" customHeight="1" spans="1:6">
      <c r="A743" s="5" t="str">
        <f>"91682026051708573929591"</f>
        <v>91682026051708573929591</v>
      </c>
      <c r="B743" s="5" t="s">
        <v>746</v>
      </c>
      <c r="C743" s="5" t="s">
        <v>747</v>
      </c>
      <c r="D743" s="5" t="s">
        <v>762</v>
      </c>
      <c r="E743" s="5" t="s">
        <v>13</v>
      </c>
      <c r="F743" s="6"/>
    </row>
    <row r="744" ht="25" customHeight="1" spans="1:6">
      <c r="A744" s="5" t="str">
        <f>"91682026051718375730074"</f>
        <v>91682026051718375730074</v>
      </c>
      <c r="B744" s="5" t="s">
        <v>746</v>
      </c>
      <c r="C744" s="5" t="s">
        <v>747</v>
      </c>
      <c r="D744" s="5" t="s">
        <v>763</v>
      </c>
      <c r="E744" s="5" t="s">
        <v>13</v>
      </c>
      <c r="F744" s="6"/>
    </row>
    <row r="745" ht="25" customHeight="1" spans="1:6">
      <c r="A745" s="5" t="str">
        <f>"91682026051720323130186"</f>
        <v>91682026051720323130186</v>
      </c>
      <c r="B745" s="5" t="s">
        <v>746</v>
      </c>
      <c r="C745" s="5" t="s">
        <v>747</v>
      </c>
      <c r="D745" s="5" t="s">
        <v>764</v>
      </c>
      <c r="E745" s="5" t="s">
        <v>13</v>
      </c>
      <c r="F745" s="6"/>
    </row>
    <row r="746" ht="25" customHeight="1" spans="1:6">
      <c r="A746" s="5" t="str">
        <f>"91682026051720240930169"</f>
        <v>91682026051720240930169</v>
      </c>
      <c r="B746" s="5" t="s">
        <v>746</v>
      </c>
      <c r="C746" s="5" t="s">
        <v>747</v>
      </c>
      <c r="D746" s="5" t="s">
        <v>765</v>
      </c>
      <c r="E746" s="5" t="s">
        <v>13</v>
      </c>
      <c r="F746" s="6"/>
    </row>
    <row r="747" ht="25" customHeight="1" spans="1:6">
      <c r="A747" s="5" t="str">
        <f>"91682026051717272330020"</f>
        <v>91682026051717272330020</v>
      </c>
      <c r="B747" s="5" t="s">
        <v>746</v>
      </c>
      <c r="C747" s="5" t="s">
        <v>747</v>
      </c>
      <c r="D747" s="5" t="s">
        <v>766</v>
      </c>
      <c r="E747" s="5" t="s">
        <v>13</v>
      </c>
      <c r="F747" s="6"/>
    </row>
    <row r="748" ht="25" customHeight="1" spans="1:6">
      <c r="A748" s="5" t="str">
        <f>"91682026051721003430226"</f>
        <v>91682026051721003430226</v>
      </c>
      <c r="B748" s="5" t="s">
        <v>746</v>
      </c>
      <c r="C748" s="5" t="s">
        <v>747</v>
      </c>
      <c r="D748" s="5" t="s">
        <v>767</v>
      </c>
      <c r="E748" s="5" t="s">
        <v>13</v>
      </c>
      <c r="F748" s="6"/>
    </row>
    <row r="749" ht="25" customHeight="1" spans="1:6">
      <c r="A749" s="5" t="str">
        <f>"91682026051721164030252"</f>
        <v>91682026051721164030252</v>
      </c>
      <c r="B749" s="5" t="s">
        <v>746</v>
      </c>
      <c r="C749" s="5" t="s">
        <v>747</v>
      </c>
      <c r="D749" s="5" t="s">
        <v>768</v>
      </c>
      <c r="E749" s="5" t="s">
        <v>13</v>
      </c>
      <c r="F749" s="6"/>
    </row>
    <row r="750" ht="25" customHeight="1" spans="1:6">
      <c r="A750" s="5" t="str">
        <f>"91682026051722363230381"</f>
        <v>91682026051722363230381</v>
      </c>
      <c r="B750" s="5" t="s">
        <v>746</v>
      </c>
      <c r="C750" s="5" t="s">
        <v>747</v>
      </c>
      <c r="D750" s="5" t="s">
        <v>769</v>
      </c>
      <c r="E750" s="5" t="s">
        <v>13</v>
      </c>
      <c r="F750" s="6"/>
    </row>
    <row r="751" ht="25" customHeight="1" spans="1:6">
      <c r="A751" s="5" t="str">
        <f>"91682026051806551430510"</f>
        <v>91682026051806551430510</v>
      </c>
      <c r="B751" s="5" t="s">
        <v>746</v>
      </c>
      <c r="C751" s="5" t="s">
        <v>747</v>
      </c>
      <c r="D751" s="5" t="s">
        <v>770</v>
      </c>
      <c r="E751" s="5" t="s">
        <v>13</v>
      </c>
      <c r="F751" s="6"/>
    </row>
    <row r="752" ht="25" customHeight="1" spans="1:6">
      <c r="A752" s="5" t="str">
        <f>"91682026051807194030517"</f>
        <v>91682026051807194030517</v>
      </c>
      <c r="B752" s="5" t="s">
        <v>746</v>
      </c>
      <c r="C752" s="5" t="s">
        <v>747</v>
      </c>
      <c r="D752" s="5" t="s">
        <v>771</v>
      </c>
      <c r="E752" s="5" t="s">
        <v>13</v>
      </c>
      <c r="F752" s="6"/>
    </row>
    <row r="753" ht="25" customHeight="1" spans="1:6">
      <c r="A753" s="5" t="str">
        <f>"91682026051615272929053"</f>
        <v>91682026051615272929053</v>
      </c>
      <c r="B753" s="5" t="s">
        <v>746</v>
      </c>
      <c r="C753" s="5" t="s">
        <v>747</v>
      </c>
      <c r="D753" s="5" t="s">
        <v>772</v>
      </c>
      <c r="E753" s="5" t="s">
        <v>13</v>
      </c>
      <c r="F753" s="6"/>
    </row>
    <row r="754" ht="25" customHeight="1" spans="1:6">
      <c r="A754" s="5" t="str">
        <f>"91682026051809194431026"</f>
        <v>91682026051809194431026</v>
      </c>
      <c r="B754" s="5" t="s">
        <v>746</v>
      </c>
      <c r="C754" s="5" t="s">
        <v>747</v>
      </c>
      <c r="D754" s="5" t="s">
        <v>773</v>
      </c>
      <c r="E754" s="5" t="s">
        <v>13</v>
      </c>
      <c r="F754" s="6"/>
    </row>
    <row r="755" ht="25" customHeight="1" spans="1:6">
      <c r="A755" s="5" t="str">
        <f>"91682026051809175331007"</f>
        <v>91682026051809175331007</v>
      </c>
      <c r="B755" s="5" t="s">
        <v>746</v>
      </c>
      <c r="C755" s="5" t="s">
        <v>747</v>
      </c>
      <c r="D755" s="5" t="s">
        <v>774</v>
      </c>
      <c r="E755" s="5" t="s">
        <v>13</v>
      </c>
      <c r="F755" s="6"/>
    </row>
    <row r="756" ht="25" customHeight="1" spans="1:6">
      <c r="A756" s="5" t="str">
        <f>"91682026051810343731739"</f>
        <v>91682026051810343731739</v>
      </c>
      <c r="B756" s="5" t="s">
        <v>746</v>
      </c>
      <c r="C756" s="5" t="s">
        <v>747</v>
      </c>
      <c r="D756" s="5" t="s">
        <v>775</v>
      </c>
      <c r="E756" s="5" t="s">
        <v>13</v>
      </c>
      <c r="F756" s="6"/>
    </row>
    <row r="757" ht="25" customHeight="1" spans="1:6">
      <c r="A757" s="5" t="str">
        <f>"91682026051810460731842"</f>
        <v>91682026051810460731842</v>
      </c>
      <c r="B757" s="5" t="s">
        <v>746</v>
      </c>
      <c r="C757" s="5" t="s">
        <v>747</v>
      </c>
      <c r="D757" s="5" t="s">
        <v>776</v>
      </c>
      <c r="E757" s="5" t="s">
        <v>13</v>
      </c>
      <c r="F757" s="6"/>
    </row>
    <row r="758" ht="25" customHeight="1" spans="1:6">
      <c r="A758" s="5" t="str">
        <f>"91682026051813081432820"</f>
        <v>91682026051813081432820</v>
      </c>
      <c r="B758" s="5" t="s">
        <v>746</v>
      </c>
      <c r="C758" s="5" t="s">
        <v>747</v>
      </c>
      <c r="D758" s="5" t="s">
        <v>777</v>
      </c>
      <c r="E758" s="5" t="s">
        <v>13</v>
      </c>
      <c r="F758" s="6"/>
    </row>
    <row r="759" ht="25" customHeight="1" spans="1:6">
      <c r="A759" s="5" t="str">
        <f>"91682026051813594233102"</f>
        <v>91682026051813594233102</v>
      </c>
      <c r="B759" s="5" t="s">
        <v>746</v>
      </c>
      <c r="C759" s="5" t="s">
        <v>747</v>
      </c>
      <c r="D759" s="5" t="s">
        <v>778</v>
      </c>
      <c r="E759" s="5" t="s">
        <v>13</v>
      </c>
      <c r="F759" s="6"/>
    </row>
    <row r="760" ht="25" customHeight="1" spans="1:6">
      <c r="A760" s="5" t="str">
        <f>"91682026051815065033579"</f>
        <v>91682026051815065033579</v>
      </c>
      <c r="B760" s="5" t="s">
        <v>746</v>
      </c>
      <c r="C760" s="5" t="s">
        <v>747</v>
      </c>
      <c r="D760" s="5" t="s">
        <v>779</v>
      </c>
      <c r="E760" s="5" t="s">
        <v>13</v>
      </c>
      <c r="F760" s="6"/>
    </row>
    <row r="761" ht="25" customHeight="1" spans="1:6">
      <c r="A761" s="5" t="str">
        <f>"91682026051816260434062"</f>
        <v>91682026051816260434062</v>
      </c>
      <c r="B761" s="5" t="s">
        <v>746</v>
      </c>
      <c r="C761" s="5" t="s">
        <v>747</v>
      </c>
      <c r="D761" s="5" t="s">
        <v>780</v>
      </c>
      <c r="E761" s="5" t="s">
        <v>11</v>
      </c>
      <c r="F761" s="6"/>
    </row>
    <row r="762" ht="25" customHeight="1" spans="1:6">
      <c r="A762" s="5" t="str">
        <f>"91682026051816494734192"</f>
        <v>91682026051816494734192</v>
      </c>
      <c r="B762" s="5" t="s">
        <v>746</v>
      </c>
      <c r="C762" s="5" t="s">
        <v>747</v>
      </c>
      <c r="D762" s="5" t="s">
        <v>781</v>
      </c>
      <c r="E762" s="5" t="s">
        <v>13</v>
      </c>
      <c r="F762" s="6"/>
    </row>
    <row r="763" ht="25" customHeight="1" spans="1:6">
      <c r="A763" s="5" t="str">
        <f>"91682026051816434234161"</f>
        <v>91682026051816434234161</v>
      </c>
      <c r="B763" s="5" t="s">
        <v>746</v>
      </c>
      <c r="C763" s="5" t="s">
        <v>747</v>
      </c>
      <c r="D763" s="5" t="s">
        <v>782</v>
      </c>
      <c r="E763" s="5" t="s">
        <v>11</v>
      </c>
      <c r="F763" s="6"/>
    </row>
    <row r="764" ht="25" customHeight="1" spans="1:6">
      <c r="A764" s="5" t="str">
        <f>"91682026051808192130545"</f>
        <v>91682026051808192130545</v>
      </c>
      <c r="B764" s="5" t="s">
        <v>746</v>
      </c>
      <c r="C764" s="5" t="s">
        <v>747</v>
      </c>
      <c r="D764" s="5" t="s">
        <v>783</v>
      </c>
      <c r="E764" s="5" t="s">
        <v>13</v>
      </c>
      <c r="F764" s="6"/>
    </row>
    <row r="765" ht="25" customHeight="1" spans="1:6">
      <c r="A765" s="5" t="str">
        <f>"91682026051811044231995"</f>
        <v>91682026051811044231995</v>
      </c>
      <c r="B765" s="5" t="s">
        <v>746</v>
      </c>
      <c r="C765" s="5" t="s">
        <v>747</v>
      </c>
      <c r="D765" s="5" t="s">
        <v>784</v>
      </c>
      <c r="E765" s="5" t="s">
        <v>13</v>
      </c>
      <c r="F765" s="6"/>
    </row>
    <row r="766" ht="25" customHeight="1" spans="1:6">
      <c r="A766" s="5" t="str">
        <f>"91682026051819582735008"</f>
        <v>91682026051819582735008</v>
      </c>
      <c r="B766" s="5" t="s">
        <v>746</v>
      </c>
      <c r="C766" s="5" t="s">
        <v>747</v>
      </c>
      <c r="D766" s="5" t="s">
        <v>785</v>
      </c>
      <c r="E766" s="5" t="s">
        <v>13</v>
      </c>
      <c r="F766" s="6"/>
    </row>
    <row r="767" ht="25" customHeight="1" spans="1:6">
      <c r="A767" s="5" t="str">
        <f>"91682026051821401935500"</f>
        <v>91682026051821401935500</v>
      </c>
      <c r="B767" s="5" t="s">
        <v>746</v>
      </c>
      <c r="C767" s="5" t="s">
        <v>747</v>
      </c>
      <c r="D767" s="5" t="s">
        <v>786</v>
      </c>
      <c r="E767" s="5" t="s">
        <v>11</v>
      </c>
      <c r="F767" s="6"/>
    </row>
    <row r="768" ht="25" customHeight="1" spans="1:6">
      <c r="A768" s="5" t="str">
        <f>"91682026051822323735696"</f>
        <v>91682026051822323735696</v>
      </c>
      <c r="B768" s="5" t="s">
        <v>746</v>
      </c>
      <c r="C768" s="5" t="s">
        <v>747</v>
      </c>
      <c r="D768" s="5" t="s">
        <v>787</v>
      </c>
      <c r="E768" s="5" t="s">
        <v>11</v>
      </c>
      <c r="F768" s="6"/>
    </row>
    <row r="769" ht="25" customHeight="1" spans="1:6">
      <c r="A769" s="5" t="str">
        <f>"91682026051823461535891"</f>
        <v>91682026051823461535891</v>
      </c>
      <c r="B769" s="5" t="s">
        <v>746</v>
      </c>
      <c r="C769" s="5" t="s">
        <v>747</v>
      </c>
      <c r="D769" s="5" t="s">
        <v>788</v>
      </c>
      <c r="E769" s="5" t="s">
        <v>13</v>
      </c>
      <c r="F769" s="6"/>
    </row>
    <row r="770" ht="25" customHeight="1" spans="1:6">
      <c r="A770" s="5" t="str">
        <f>"91682026051908350436233"</f>
        <v>91682026051908350436233</v>
      </c>
      <c r="B770" s="5" t="s">
        <v>746</v>
      </c>
      <c r="C770" s="5" t="s">
        <v>747</v>
      </c>
      <c r="D770" s="5" t="s">
        <v>789</v>
      </c>
      <c r="E770" s="5" t="s">
        <v>13</v>
      </c>
      <c r="F770" s="6"/>
    </row>
    <row r="771" ht="25" customHeight="1" spans="1:6">
      <c r="A771" s="5" t="str">
        <f>"91682026051910003236672"</f>
        <v>91682026051910003236672</v>
      </c>
      <c r="B771" s="5" t="s">
        <v>746</v>
      </c>
      <c r="C771" s="5" t="s">
        <v>747</v>
      </c>
      <c r="D771" s="5" t="s">
        <v>790</v>
      </c>
      <c r="E771" s="5" t="s">
        <v>13</v>
      </c>
      <c r="F771" s="6"/>
    </row>
    <row r="772" ht="25" customHeight="1" spans="1:6">
      <c r="A772" s="5" t="str">
        <f>"91682026051811054332008"</f>
        <v>91682026051811054332008</v>
      </c>
      <c r="B772" s="5" t="s">
        <v>746</v>
      </c>
      <c r="C772" s="5" t="s">
        <v>747</v>
      </c>
      <c r="D772" s="5" t="s">
        <v>791</v>
      </c>
      <c r="E772" s="5" t="s">
        <v>13</v>
      </c>
      <c r="F772" s="6"/>
    </row>
    <row r="773" ht="25" customHeight="1" spans="1:6">
      <c r="A773" s="5" t="str">
        <f>"91682026051910290136846"</f>
        <v>91682026051910290136846</v>
      </c>
      <c r="B773" s="5" t="s">
        <v>746</v>
      </c>
      <c r="C773" s="5" t="s">
        <v>747</v>
      </c>
      <c r="D773" s="5" t="s">
        <v>792</v>
      </c>
      <c r="E773" s="5" t="s">
        <v>13</v>
      </c>
      <c r="F773" s="6"/>
    </row>
    <row r="774" ht="25" customHeight="1" spans="1:6">
      <c r="A774" s="5" t="str">
        <f>"91682026051821304735458"</f>
        <v>91682026051821304735458</v>
      </c>
      <c r="B774" s="5" t="s">
        <v>746</v>
      </c>
      <c r="C774" s="5" t="s">
        <v>747</v>
      </c>
      <c r="D774" s="5" t="s">
        <v>793</v>
      </c>
      <c r="E774" s="5" t="s">
        <v>13</v>
      </c>
      <c r="F774" s="6"/>
    </row>
    <row r="775" ht="25" customHeight="1" spans="1:6">
      <c r="A775" s="5" t="str">
        <f>"91682026051915401738286"</f>
        <v>91682026051915401738286</v>
      </c>
      <c r="B775" s="5" t="s">
        <v>746</v>
      </c>
      <c r="C775" s="5" t="s">
        <v>747</v>
      </c>
      <c r="D775" s="5" t="s">
        <v>794</v>
      </c>
      <c r="E775" s="5" t="s">
        <v>13</v>
      </c>
      <c r="F775" s="6"/>
    </row>
    <row r="776" ht="25" customHeight="1" spans="1:6">
      <c r="A776" s="5" t="str">
        <f>"91682026051916071238422"</f>
        <v>91682026051916071238422</v>
      </c>
      <c r="B776" s="5" t="s">
        <v>746</v>
      </c>
      <c r="C776" s="5" t="s">
        <v>747</v>
      </c>
      <c r="D776" s="5" t="s">
        <v>795</v>
      </c>
      <c r="E776" s="5" t="s">
        <v>13</v>
      </c>
      <c r="F776" s="6"/>
    </row>
    <row r="777" ht="25" customHeight="1" spans="1:6">
      <c r="A777" s="5" t="str">
        <f>"91682026051918005438858"</f>
        <v>91682026051918005438858</v>
      </c>
      <c r="B777" s="5" t="s">
        <v>746</v>
      </c>
      <c r="C777" s="5" t="s">
        <v>747</v>
      </c>
      <c r="D777" s="5" t="s">
        <v>796</v>
      </c>
      <c r="E777" s="5" t="s">
        <v>11</v>
      </c>
      <c r="F777" s="6"/>
    </row>
    <row r="778" ht="25" customHeight="1" spans="1:6">
      <c r="A778" s="5" t="str">
        <f>"91682026051920531439384"</f>
        <v>91682026051920531439384</v>
      </c>
      <c r="B778" s="5" t="s">
        <v>746</v>
      </c>
      <c r="C778" s="5" t="s">
        <v>747</v>
      </c>
      <c r="D778" s="5" t="s">
        <v>797</v>
      </c>
      <c r="E778" s="5" t="s">
        <v>13</v>
      </c>
      <c r="F778" s="6"/>
    </row>
    <row r="779" ht="25" customHeight="1" spans="1:6">
      <c r="A779" s="5" t="str">
        <f>"91682026051922360839668"</f>
        <v>91682026051922360839668</v>
      </c>
      <c r="B779" s="5" t="s">
        <v>746</v>
      </c>
      <c r="C779" s="5" t="s">
        <v>747</v>
      </c>
      <c r="D779" s="5" t="s">
        <v>798</v>
      </c>
      <c r="E779" s="5" t="s">
        <v>13</v>
      </c>
      <c r="F779" s="6"/>
    </row>
    <row r="780" ht="25" customHeight="1" spans="1:6">
      <c r="A780" s="5" t="str">
        <f>"91682026051922431239691"</f>
        <v>91682026051922431239691</v>
      </c>
      <c r="B780" s="5" t="s">
        <v>746</v>
      </c>
      <c r="C780" s="5" t="s">
        <v>747</v>
      </c>
      <c r="D780" s="5" t="s">
        <v>799</v>
      </c>
      <c r="E780" s="5" t="s">
        <v>11</v>
      </c>
      <c r="F780" s="6"/>
    </row>
    <row r="781" ht="25" customHeight="1" spans="1:6">
      <c r="A781" s="5" t="str">
        <f>"91682026051920120439271"</f>
        <v>91682026051920120439271</v>
      </c>
      <c r="B781" s="5" t="s">
        <v>746</v>
      </c>
      <c r="C781" s="5" t="s">
        <v>747</v>
      </c>
      <c r="D781" s="5" t="s">
        <v>800</v>
      </c>
      <c r="E781" s="5" t="s">
        <v>13</v>
      </c>
      <c r="F781" s="6"/>
    </row>
    <row r="782" ht="25" customHeight="1" spans="1:6">
      <c r="A782" s="5" t="str">
        <f>"91682026052008435040153"</f>
        <v>91682026052008435040153</v>
      </c>
      <c r="B782" s="5" t="s">
        <v>746</v>
      </c>
      <c r="C782" s="5" t="s">
        <v>747</v>
      </c>
      <c r="D782" s="5" t="s">
        <v>801</v>
      </c>
      <c r="E782" s="5" t="s">
        <v>13</v>
      </c>
      <c r="F782" s="6"/>
    </row>
    <row r="783" ht="25" customHeight="1" spans="1:6">
      <c r="A783" s="5" t="str">
        <f>"91682026052009015940217"</f>
        <v>91682026052009015940217</v>
      </c>
      <c r="B783" s="5" t="s">
        <v>746</v>
      </c>
      <c r="C783" s="5" t="s">
        <v>747</v>
      </c>
      <c r="D783" s="5" t="s">
        <v>802</v>
      </c>
      <c r="E783" s="5" t="s">
        <v>13</v>
      </c>
      <c r="F783" s="6"/>
    </row>
    <row r="784" ht="25" customHeight="1" spans="1:6">
      <c r="A784" s="5" t="str">
        <f>"91682026052013482641215"</f>
        <v>91682026052013482641215</v>
      </c>
      <c r="B784" s="5" t="s">
        <v>746</v>
      </c>
      <c r="C784" s="5" t="s">
        <v>747</v>
      </c>
      <c r="D784" s="5" t="s">
        <v>803</v>
      </c>
      <c r="E784" s="5" t="s">
        <v>13</v>
      </c>
      <c r="F784" s="6"/>
    </row>
    <row r="785" ht="25" customHeight="1" spans="1:6">
      <c r="A785" s="5" t="str">
        <f>"91682026052014065841267"</f>
        <v>91682026052014065841267</v>
      </c>
      <c r="B785" s="5" t="s">
        <v>746</v>
      </c>
      <c r="C785" s="5" t="s">
        <v>747</v>
      </c>
      <c r="D785" s="5" t="s">
        <v>804</v>
      </c>
      <c r="E785" s="5" t="s">
        <v>13</v>
      </c>
      <c r="F785" s="6"/>
    </row>
    <row r="786" ht="25" customHeight="1" spans="1:6">
      <c r="A786" s="5" t="str">
        <f>"91682026052014232441324"</f>
        <v>91682026052014232441324</v>
      </c>
      <c r="B786" s="5" t="s">
        <v>746</v>
      </c>
      <c r="C786" s="5" t="s">
        <v>747</v>
      </c>
      <c r="D786" s="5" t="s">
        <v>805</v>
      </c>
      <c r="E786" s="5" t="s">
        <v>13</v>
      </c>
      <c r="F786" s="6"/>
    </row>
    <row r="787" ht="25" customHeight="1" spans="1:6">
      <c r="A787" s="5" t="str">
        <f>"91682026052015170341516"</f>
        <v>91682026052015170341516</v>
      </c>
      <c r="B787" s="5" t="s">
        <v>746</v>
      </c>
      <c r="C787" s="5" t="s">
        <v>747</v>
      </c>
      <c r="D787" s="5" t="s">
        <v>806</v>
      </c>
      <c r="E787" s="5" t="s">
        <v>13</v>
      </c>
      <c r="F787" s="6"/>
    </row>
    <row r="788" ht="25" customHeight="1" spans="1:6">
      <c r="A788" s="5" t="str">
        <f>"91682026052016183841744"</f>
        <v>91682026052016183841744</v>
      </c>
      <c r="B788" s="5" t="s">
        <v>746</v>
      </c>
      <c r="C788" s="5" t="s">
        <v>747</v>
      </c>
      <c r="D788" s="5" t="s">
        <v>807</v>
      </c>
      <c r="E788" s="5" t="s">
        <v>13</v>
      </c>
      <c r="F788" s="6"/>
    </row>
    <row r="789" ht="25" customHeight="1" spans="1:6">
      <c r="A789" s="5" t="str">
        <f>"91682026051901150235980"</f>
        <v>91682026051901150235980</v>
      </c>
      <c r="B789" s="5" t="s">
        <v>746</v>
      </c>
      <c r="C789" s="5" t="s">
        <v>747</v>
      </c>
      <c r="D789" s="5" t="s">
        <v>808</v>
      </c>
      <c r="E789" s="5" t="s">
        <v>13</v>
      </c>
      <c r="F789" s="6"/>
    </row>
    <row r="790" ht="25" customHeight="1" spans="1:6">
      <c r="A790" s="5" t="str">
        <f>"91682026052000151539823"</f>
        <v>91682026052000151539823</v>
      </c>
      <c r="B790" s="5" t="s">
        <v>746</v>
      </c>
      <c r="C790" s="5" t="s">
        <v>747</v>
      </c>
      <c r="D790" s="5" t="s">
        <v>809</v>
      </c>
      <c r="E790" s="5" t="s">
        <v>13</v>
      </c>
      <c r="F790" s="6"/>
    </row>
    <row r="791" ht="25" customHeight="1" spans="1:6">
      <c r="A791" s="5" t="str">
        <f>"91682026052022191442593"</f>
        <v>91682026052022191442593</v>
      </c>
      <c r="B791" s="5" t="s">
        <v>746</v>
      </c>
      <c r="C791" s="5" t="s">
        <v>747</v>
      </c>
      <c r="D791" s="5" t="s">
        <v>810</v>
      </c>
      <c r="E791" s="5" t="s">
        <v>13</v>
      </c>
      <c r="F791" s="6"/>
    </row>
    <row r="792" ht="25" customHeight="1" spans="1:6">
      <c r="A792" s="5" t="str">
        <f>"91682026052013285841166"</f>
        <v>91682026052013285841166</v>
      </c>
      <c r="B792" s="5" t="s">
        <v>746</v>
      </c>
      <c r="C792" s="5" t="s">
        <v>747</v>
      </c>
      <c r="D792" s="5" t="s">
        <v>811</v>
      </c>
      <c r="E792" s="5" t="s">
        <v>13</v>
      </c>
      <c r="F792" s="6"/>
    </row>
    <row r="793" ht="25" customHeight="1" spans="1:6">
      <c r="A793" s="5" t="str">
        <f>"91682026052115160544370"</f>
        <v>91682026052115160544370</v>
      </c>
      <c r="B793" s="5" t="s">
        <v>746</v>
      </c>
      <c r="C793" s="5" t="s">
        <v>747</v>
      </c>
      <c r="D793" s="5" t="s">
        <v>812</v>
      </c>
      <c r="E793" s="5" t="s">
        <v>13</v>
      </c>
      <c r="F793" s="6"/>
    </row>
    <row r="794" ht="25" customHeight="1" spans="1:6">
      <c r="A794" s="5" t="str">
        <f>"91682026052115575644536"</f>
        <v>91682026052115575644536</v>
      </c>
      <c r="B794" s="5" t="s">
        <v>746</v>
      </c>
      <c r="C794" s="5" t="s">
        <v>747</v>
      </c>
      <c r="D794" s="5" t="s">
        <v>813</v>
      </c>
      <c r="E794" s="5" t="s">
        <v>11</v>
      </c>
      <c r="F794" s="6"/>
    </row>
    <row r="795" ht="25" customHeight="1" spans="1:6">
      <c r="A795" s="5" t="str">
        <f>"91682026052114574044294"</f>
        <v>91682026052114574044294</v>
      </c>
      <c r="B795" s="5" t="s">
        <v>746</v>
      </c>
      <c r="C795" s="5" t="s">
        <v>747</v>
      </c>
      <c r="D795" s="5" t="s">
        <v>814</v>
      </c>
      <c r="E795" s="5" t="s">
        <v>13</v>
      </c>
      <c r="F795" s="6"/>
    </row>
    <row r="796" ht="25" customHeight="1" spans="1:6">
      <c r="A796" s="5" t="str">
        <f>"91682026052117375844920"</f>
        <v>91682026052117375844920</v>
      </c>
      <c r="B796" s="5" t="s">
        <v>746</v>
      </c>
      <c r="C796" s="5" t="s">
        <v>747</v>
      </c>
      <c r="D796" s="5" t="s">
        <v>815</v>
      </c>
      <c r="E796" s="5" t="s">
        <v>13</v>
      </c>
      <c r="F796" s="6"/>
    </row>
    <row r="797" ht="25" customHeight="1" spans="1:6">
      <c r="A797" s="5" t="str">
        <f>"91682026052116585044795"</f>
        <v>91682026052116585044795</v>
      </c>
      <c r="B797" s="5" t="s">
        <v>746</v>
      </c>
      <c r="C797" s="5" t="s">
        <v>747</v>
      </c>
      <c r="D797" s="5" t="s">
        <v>816</v>
      </c>
      <c r="E797" s="5" t="s">
        <v>13</v>
      </c>
      <c r="F797" s="6"/>
    </row>
    <row r="798" ht="25" customHeight="1" spans="1:6">
      <c r="A798" s="5" t="str">
        <f>"91682026052119585845316"</f>
        <v>91682026052119585845316</v>
      </c>
      <c r="B798" s="5" t="s">
        <v>746</v>
      </c>
      <c r="C798" s="5" t="s">
        <v>747</v>
      </c>
      <c r="D798" s="5" t="s">
        <v>817</v>
      </c>
      <c r="E798" s="5" t="s">
        <v>13</v>
      </c>
      <c r="F798" s="6"/>
    </row>
    <row r="799" ht="25" customHeight="1" spans="1:6">
      <c r="A799" s="5" t="str">
        <f>"91682026052120141145354"</f>
        <v>91682026052120141145354</v>
      </c>
      <c r="B799" s="5" t="s">
        <v>746</v>
      </c>
      <c r="C799" s="5" t="s">
        <v>747</v>
      </c>
      <c r="D799" s="5" t="s">
        <v>818</v>
      </c>
      <c r="E799" s="5" t="s">
        <v>13</v>
      </c>
      <c r="F799" s="6"/>
    </row>
    <row r="800" ht="25" customHeight="1" spans="1:6">
      <c r="A800" s="5" t="str">
        <f>"91682026052121113845550"</f>
        <v>91682026052121113845550</v>
      </c>
      <c r="B800" s="5" t="s">
        <v>746</v>
      </c>
      <c r="C800" s="5" t="s">
        <v>747</v>
      </c>
      <c r="D800" s="5" t="s">
        <v>819</v>
      </c>
      <c r="E800" s="5" t="s">
        <v>13</v>
      </c>
      <c r="F800" s="6"/>
    </row>
    <row r="801" ht="25" customHeight="1" spans="1:6">
      <c r="A801" s="5" t="str">
        <f>"91682026052121423745663"</f>
        <v>91682026052121423745663</v>
      </c>
      <c r="B801" s="5" t="s">
        <v>746</v>
      </c>
      <c r="C801" s="5" t="s">
        <v>747</v>
      </c>
      <c r="D801" s="5" t="s">
        <v>820</v>
      </c>
      <c r="E801" s="5" t="s">
        <v>13</v>
      </c>
      <c r="F801" s="6"/>
    </row>
    <row r="802" ht="25" customHeight="1" spans="1:6">
      <c r="A802" s="5" t="str">
        <f>"91682026051922380439677"</f>
        <v>91682026051922380439677</v>
      </c>
      <c r="B802" s="5" t="s">
        <v>746</v>
      </c>
      <c r="C802" s="5" t="s">
        <v>747</v>
      </c>
      <c r="D802" s="5" t="s">
        <v>821</v>
      </c>
      <c r="E802" s="5" t="s">
        <v>13</v>
      </c>
      <c r="F802" s="6"/>
    </row>
    <row r="803" ht="25" customHeight="1" spans="1:6">
      <c r="A803" s="5" t="str">
        <f>"91682026052122063845850"</f>
        <v>91682026052122063845850</v>
      </c>
      <c r="B803" s="5" t="s">
        <v>746</v>
      </c>
      <c r="C803" s="5" t="s">
        <v>747</v>
      </c>
      <c r="D803" s="5" t="s">
        <v>822</v>
      </c>
      <c r="E803" s="5" t="s">
        <v>13</v>
      </c>
      <c r="F803" s="6"/>
    </row>
    <row r="804" ht="25" customHeight="1" spans="1:6">
      <c r="A804" s="5" t="str">
        <f>"91682026052022093042566"</f>
        <v>91682026052022093042566</v>
      </c>
      <c r="B804" s="5" t="s">
        <v>746</v>
      </c>
      <c r="C804" s="5" t="s">
        <v>747</v>
      </c>
      <c r="D804" s="5" t="s">
        <v>823</v>
      </c>
      <c r="E804" s="5" t="s">
        <v>13</v>
      </c>
      <c r="F804" s="6"/>
    </row>
    <row r="805" ht="25" customHeight="1" spans="1:6">
      <c r="A805" s="5" t="str">
        <f>"91682026052209062546547"</f>
        <v>91682026052209062546547</v>
      </c>
      <c r="B805" s="5" t="s">
        <v>746</v>
      </c>
      <c r="C805" s="5" t="s">
        <v>747</v>
      </c>
      <c r="D805" s="5" t="s">
        <v>824</v>
      </c>
      <c r="E805" s="5" t="s">
        <v>13</v>
      </c>
      <c r="F805" s="6"/>
    </row>
    <row r="806" ht="25" customHeight="1" spans="1:6">
      <c r="A806" s="5" t="str">
        <f>"91682026052209021546529"</f>
        <v>91682026052209021546529</v>
      </c>
      <c r="B806" s="5" t="s">
        <v>746</v>
      </c>
      <c r="C806" s="5" t="s">
        <v>747</v>
      </c>
      <c r="D806" s="5" t="s">
        <v>825</v>
      </c>
      <c r="E806" s="5" t="s">
        <v>11</v>
      </c>
      <c r="F806" s="6"/>
    </row>
    <row r="807" ht="25" customHeight="1" spans="1:6">
      <c r="A807" s="5" t="str">
        <f>"91682026052209550546745"</f>
        <v>91682026052209550546745</v>
      </c>
      <c r="B807" s="5" t="s">
        <v>746</v>
      </c>
      <c r="C807" s="5" t="s">
        <v>747</v>
      </c>
      <c r="D807" s="5" t="s">
        <v>826</v>
      </c>
      <c r="E807" s="5" t="s">
        <v>13</v>
      </c>
      <c r="F807" s="6"/>
    </row>
    <row r="808" ht="25" customHeight="1" spans="1:6">
      <c r="A808" s="5" t="str">
        <f>"91682026052209442446705"</f>
        <v>91682026052209442446705</v>
      </c>
      <c r="B808" s="5" t="s">
        <v>746</v>
      </c>
      <c r="C808" s="5" t="s">
        <v>747</v>
      </c>
      <c r="D808" s="5" t="s">
        <v>827</v>
      </c>
      <c r="E808" s="5" t="s">
        <v>13</v>
      </c>
      <c r="F808" s="6"/>
    </row>
    <row r="809" ht="25" customHeight="1" spans="1:6">
      <c r="A809" s="5" t="str">
        <f>"91682026052209581446757"</f>
        <v>91682026052209581446757</v>
      </c>
      <c r="B809" s="5" t="s">
        <v>746</v>
      </c>
      <c r="C809" s="5" t="s">
        <v>747</v>
      </c>
      <c r="D809" s="5" t="s">
        <v>828</v>
      </c>
      <c r="E809" s="5" t="s">
        <v>13</v>
      </c>
      <c r="F809" s="6"/>
    </row>
    <row r="810" ht="25" customHeight="1" spans="1:6">
      <c r="A810" s="5" t="str">
        <f>"91682026052208181846413"</f>
        <v>91682026052208181846413</v>
      </c>
      <c r="B810" s="5" t="s">
        <v>746</v>
      </c>
      <c r="C810" s="5" t="s">
        <v>747</v>
      </c>
      <c r="D810" s="5" t="s">
        <v>829</v>
      </c>
      <c r="E810" s="5" t="s">
        <v>11</v>
      </c>
      <c r="F810" s="6"/>
    </row>
    <row r="811" ht="25" customHeight="1" spans="1:6">
      <c r="A811" s="5" t="str">
        <f>"91682026052116524044775"</f>
        <v>91682026052116524044775</v>
      </c>
      <c r="B811" s="5" t="s">
        <v>746</v>
      </c>
      <c r="C811" s="5" t="s">
        <v>747</v>
      </c>
      <c r="D811" s="5" t="s">
        <v>830</v>
      </c>
      <c r="E811" s="5" t="s">
        <v>13</v>
      </c>
      <c r="F811" s="6"/>
    </row>
    <row r="812" ht="25" customHeight="1" spans="1:6">
      <c r="A812" s="5" t="str">
        <f>"91682026051712553129784"</f>
        <v>91682026051712553129784</v>
      </c>
      <c r="B812" s="5" t="s">
        <v>746</v>
      </c>
      <c r="C812" s="5" t="s">
        <v>747</v>
      </c>
      <c r="D812" s="5" t="s">
        <v>831</v>
      </c>
      <c r="E812" s="5" t="s">
        <v>13</v>
      </c>
      <c r="F812" s="6"/>
    </row>
    <row r="813" ht="25" customHeight="1" spans="1:6">
      <c r="A813" s="5" t="str">
        <f>"91682026052215395848226"</f>
        <v>91682026052215395848226</v>
      </c>
      <c r="B813" s="5" t="s">
        <v>746</v>
      </c>
      <c r="C813" s="5" t="s">
        <v>747</v>
      </c>
      <c r="D813" s="5" t="s">
        <v>832</v>
      </c>
      <c r="E813" s="5" t="s">
        <v>11</v>
      </c>
      <c r="F813" s="6"/>
    </row>
    <row r="814" ht="25" customHeight="1" spans="1:6">
      <c r="A814" s="5" t="str">
        <f>"91682026052216101448359"</f>
        <v>91682026052216101448359</v>
      </c>
      <c r="B814" s="5" t="s">
        <v>746</v>
      </c>
      <c r="C814" s="5" t="s">
        <v>747</v>
      </c>
      <c r="D814" s="5" t="s">
        <v>833</v>
      </c>
      <c r="E814" s="5" t="s">
        <v>13</v>
      </c>
      <c r="F814" s="6"/>
    </row>
    <row r="815" ht="25" customHeight="1" spans="1:6">
      <c r="A815" s="5" t="str">
        <f>"91682026052216575848563"</f>
        <v>91682026052216575848563</v>
      </c>
      <c r="B815" s="5" t="s">
        <v>746</v>
      </c>
      <c r="C815" s="5" t="s">
        <v>747</v>
      </c>
      <c r="D815" s="5" t="s">
        <v>834</v>
      </c>
      <c r="E815" s="5" t="s">
        <v>13</v>
      </c>
      <c r="F815" s="6"/>
    </row>
    <row r="816" ht="25" customHeight="1" spans="1:6">
      <c r="A816" s="5" t="str">
        <f>"91682026052216535248546"</f>
        <v>91682026052216535248546</v>
      </c>
      <c r="B816" s="5" t="s">
        <v>746</v>
      </c>
      <c r="C816" s="5" t="s">
        <v>747</v>
      </c>
      <c r="D816" s="5" t="s">
        <v>835</v>
      </c>
      <c r="E816" s="5" t="s">
        <v>13</v>
      </c>
      <c r="F816" s="6"/>
    </row>
    <row r="817" ht="25" customHeight="1" spans="1:6">
      <c r="A817" s="5" t="str">
        <f>"91682026052116012744553"</f>
        <v>91682026052116012744553</v>
      </c>
      <c r="B817" s="5" t="s">
        <v>746</v>
      </c>
      <c r="C817" s="5" t="s">
        <v>747</v>
      </c>
      <c r="D817" s="5" t="s">
        <v>836</v>
      </c>
      <c r="E817" s="5" t="s">
        <v>13</v>
      </c>
      <c r="F817" s="6"/>
    </row>
    <row r="818" ht="25" customHeight="1" spans="1:6">
      <c r="A818" s="5" t="str">
        <f>"91682026052221300048765"</f>
        <v>91682026052221300048765</v>
      </c>
      <c r="B818" s="5" t="s">
        <v>746</v>
      </c>
      <c r="C818" s="5" t="s">
        <v>747</v>
      </c>
      <c r="D818" s="5" t="s">
        <v>837</v>
      </c>
      <c r="E818" s="5" t="s">
        <v>13</v>
      </c>
      <c r="F818" s="6"/>
    </row>
    <row r="819" ht="25" customHeight="1" spans="1:6">
      <c r="A819" s="5" t="str">
        <f>"91682026052215491048264"</f>
        <v>91682026052215491048264</v>
      </c>
      <c r="B819" s="5" t="s">
        <v>746</v>
      </c>
      <c r="C819" s="5" t="s">
        <v>747</v>
      </c>
      <c r="D819" s="5" t="s">
        <v>838</v>
      </c>
      <c r="E819" s="5" t="s">
        <v>11</v>
      </c>
      <c r="F819" s="6"/>
    </row>
    <row r="820" ht="25" customHeight="1" spans="1:6">
      <c r="A820" s="5" t="str">
        <f>"91682026052314121349285"</f>
        <v>91682026052314121349285</v>
      </c>
      <c r="B820" s="5" t="s">
        <v>746</v>
      </c>
      <c r="C820" s="5" t="s">
        <v>747</v>
      </c>
      <c r="D820" s="5" t="s">
        <v>839</v>
      </c>
      <c r="E820" s="5" t="s">
        <v>13</v>
      </c>
      <c r="F820" s="6"/>
    </row>
    <row r="821" ht="25" customHeight="1" spans="1:6">
      <c r="A821" s="5" t="str">
        <f>"91682026052208423946469"</f>
        <v>91682026052208423946469</v>
      </c>
      <c r="B821" s="5" t="s">
        <v>746</v>
      </c>
      <c r="C821" s="5" t="s">
        <v>747</v>
      </c>
      <c r="D821" s="5" t="s">
        <v>840</v>
      </c>
      <c r="E821" s="5" t="s">
        <v>13</v>
      </c>
      <c r="F821" s="6"/>
    </row>
    <row r="822" ht="25" customHeight="1" spans="1:6">
      <c r="A822" s="5" t="str">
        <f>"91682026052315485349406"</f>
        <v>91682026052315485349406</v>
      </c>
      <c r="B822" s="5" t="s">
        <v>746</v>
      </c>
      <c r="C822" s="5" t="s">
        <v>747</v>
      </c>
      <c r="D822" s="5" t="s">
        <v>841</v>
      </c>
      <c r="E822" s="5" t="s">
        <v>13</v>
      </c>
      <c r="F822" s="6"/>
    </row>
    <row r="823" ht="25" customHeight="1" spans="1:6">
      <c r="A823" s="5" t="str">
        <f>"91682026052315300849384"</f>
        <v>91682026052315300849384</v>
      </c>
      <c r="B823" s="5" t="s">
        <v>746</v>
      </c>
      <c r="C823" s="5" t="s">
        <v>747</v>
      </c>
      <c r="D823" s="5" t="s">
        <v>842</v>
      </c>
      <c r="E823" s="5" t="s">
        <v>11</v>
      </c>
      <c r="F823" s="6"/>
    </row>
    <row r="824" ht="25" customHeight="1" spans="1:6">
      <c r="A824" s="5" t="str">
        <f>"91682026052322243850082"</f>
        <v>91682026052322243850082</v>
      </c>
      <c r="B824" s="5" t="s">
        <v>746</v>
      </c>
      <c r="C824" s="5" t="s">
        <v>747</v>
      </c>
      <c r="D824" s="5" t="s">
        <v>843</v>
      </c>
      <c r="E824" s="5" t="s">
        <v>13</v>
      </c>
      <c r="F824" s="6"/>
    </row>
    <row r="825" ht="25" customHeight="1" spans="1:6">
      <c r="A825" s="5" t="str">
        <f>"91682026051815501533857"</f>
        <v>91682026051815501533857</v>
      </c>
      <c r="B825" s="5" t="s">
        <v>746</v>
      </c>
      <c r="C825" s="5" t="s">
        <v>747</v>
      </c>
      <c r="D825" s="5" t="s">
        <v>844</v>
      </c>
      <c r="E825" s="5" t="s">
        <v>11</v>
      </c>
      <c r="F825" s="6"/>
    </row>
    <row r="826" ht="25" customHeight="1" spans="1:6">
      <c r="A826" s="5" t="str">
        <f>"91682026052401082350162"</f>
        <v>91682026052401082350162</v>
      </c>
      <c r="B826" s="5" t="s">
        <v>746</v>
      </c>
      <c r="C826" s="5" t="s">
        <v>747</v>
      </c>
      <c r="D826" s="5" t="s">
        <v>845</v>
      </c>
      <c r="E826" s="5" t="s">
        <v>13</v>
      </c>
      <c r="F826" s="6"/>
    </row>
    <row r="827" ht="25" customHeight="1" spans="1:6">
      <c r="A827" s="5" t="str">
        <f>"91682026052402200350166"</f>
        <v>91682026052402200350166</v>
      </c>
      <c r="B827" s="5" t="s">
        <v>746</v>
      </c>
      <c r="C827" s="5" t="s">
        <v>747</v>
      </c>
      <c r="D827" s="5" t="s">
        <v>846</v>
      </c>
      <c r="E827" s="5" t="s">
        <v>13</v>
      </c>
      <c r="F827" s="6"/>
    </row>
    <row r="828" ht="25" customHeight="1" spans="1:6">
      <c r="A828" s="5" t="str">
        <f>"91682026052007172739884"</f>
        <v>91682026052007172739884</v>
      </c>
      <c r="B828" s="5" t="s">
        <v>746</v>
      </c>
      <c r="C828" s="5" t="s">
        <v>747</v>
      </c>
      <c r="D828" s="5" t="s">
        <v>847</v>
      </c>
      <c r="E828" s="5" t="s">
        <v>13</v>
      </c>
      <c r="F828" s="6"/>
    </row>
    <row r="829" ht="25" customHeight="1" spans="1:6">
      <c r="A829" s="5" t="str">
        <f>"91682026052413222950420"</f>
        <v>91682026052413222950420</v>
      </c>
      <c r="B829" s="5" t="s">
        <v>746</v>
      </c>
      <c r="C829" s="5" t="s">
        <v>747</v>
      </c>
      <c r="D829" s="5" t="s">
        <v>848</v>
      </c>
      <c r="E829" s="5" t="s">
        <v>13</v>
      </c>
      <c r="F829" s="6"/>
    </row>
    <row r="830" ht="25" customHeight="1" spans="1:6">
      <c r="A830" s="5" t="str">
        <f>"91682026052413220350419"</f>
        <v>91682026052413220350419</v>
      </c>
      <c r="B830" s="5" t="s">
        <v>746</v>
      </c>
      <c r="C830" s="5" t="s">
        <v>747</v>
      </c>
      <c r="D830" s="5" t="s">
        <v>849</v>
      </c>
      <c r="E830" s="5" t="s">
        <v>13</v>
      </c>
      <c r="F830" s="6"/>
    </row>
    <row r="831" ht="25" customHeight="1" spans="1:6">
      <c r="A831" s="5" t="str">
        <f>"91682026052414152950479"</f>
        <v>91682026052414152950479</v>
      </c>
      <c r="B831" s="5" t="s">
        <v>746</v>
      </c>
      <c r="C831" s="5" t="s">
        <v>747</v>
      </c>
      <c r="D831" s="5" t="s">
        <v>850</v>
      </c>
      <c r="E831" s="5" t="s">
        <v>13</v>
      </c>
      <c r="F831" s="6"/>
    </row>
    <row r="832" ht="25" customHeight="1" spans="1:6">
      <c r="A832" s="5" t="str">
        <f>"91682026052114121844140"</f>
        <v>91682026052114121844140</v>
      </c>
      <c r="B832" s="5" t="s">
        <v>746</v>
      </c>
      <c r="C832" s="5" t="s">
        <v>747</v>
      </c>
      <c r="D832" s="5" t="s">
        <v>851</v>
      </c>
      <c r="E832" s="5" t="s">
        <v>13</v>
      </c>
      <c r="F832" s="6"/>
    </row>
    <row r="833" ht="25" customHeight="1" spans="1:6">
      <c r="A833" s="5" t="str">
        <f>"91682026052400104250149"</f>
        <v>91682026052400104250149</v>
      </c>
      <c r="B833" s="5" t="s">
        <v>746</v>
      </c>
      <c r="C833" s="5" t="s">
        <v>747</v>
      </c>
      <c r="D833" s="5" t="s">
        <v>852</v>
      </c>
      <c r="E833" s="5" t="s">
        <v>13</v>
      </c>
      <c r="F833" s="6"/>
    </row>
    <row r="834" ht="25" customHeight="1" spans="1:6">
      <c r="A834" s="5" t="str">
        <f>"91682026052417324350667"</f>
        <v>91682026052417324350667</v>
      </c>
      <c r="B834" s="5" t="s">
        <v>746</v>
      </c>
      <c r="C834" s="5" t="s">
        <v>747</v>
      </c>
      <c r="D834" s="5" t="s">
        <v>853</v>
      </c>
      <c r="E834" s="5" t="s">
        <v>13</v>
      </c>
      <c r="F834" s="6"/>
    </row>
    <row r="835" ht="25" customHeight="1" spans="1:6">
      <c r="A835" s="5" t="str">
        <f>"91682026052418593450731"</f>
        <v>91682026052418593450731</v>
      </c>
      <c r="B835" s="5" t="s">
        <v>746</v>
      </c>
      <c r="C835" s="5" t="s">
        <v>747</v>
      </c>
      <c r="D835" s="5" t="s">
        <v>854</v>
      </c>
      <c r="E835" s="5" t="s">
        <v>13</v>
      </c>
      <c r="F835" s="6"/>
    </row>
    <row r="836" ht="25" customHeight="1" spans="1:6">
      <c r="A836" s="5" t="str">
        <f>"91682026052418274650708"</f>
        <v>91682026052418274650708</v>
      </c>
      <c r="B836" s="5" t="s">
        <v>746</v>
      </c>
      <c r="C836" s="5" t="s">
        <v>747</v>
      </c>
      <c r="D836" s="5" t="s">
        <v>855</v>
      </c>
      <c r="E836" s="5" t="s">
        <v>13</v>
      </c>
      <c r="F836" s="6"/>
    </row>
    <row r="837" ht="25" customHeight="1" spans="1:6">
      <c r="A837" s="5" t="str">
        <f>"91682026051718234230065"</f>
        <v>91682026051718234230065</v>
      </c>
      <c r="B837" s="5" t="s">
        <v>746</v>
      </c>
      <c r="C837" s="5" t="s">
        <v>747</v>
      </c>
      <c r="D837" s="5" t="s">
        <v>856</v>
      </c>
      <c r="E837" s="5" t="s">
        <v>13</v>
      </c>
      <c r="F837" s="6"/>
    </row>
    <row r="838" ht="25" customHeight="1" spans="1:6">
      <c r="A838" s="5" t="str">
        <f>"91682026052421320050855"</f>
        <v>91682026052421320050855</v>
      </c>
      <c r="B838" s="5" t="s">
        <v>746</v>
      </c>
      <c r="C838" s="5" t="s">
        <v>747</v>
      </c>
      <c r="D838" s="5" t="s">
        <v>857</v>
      </c>
      <c r="E838" s="5" t="s">
        <v>13</v>
      </c>
      <c r="F838" s="6"/>
    </row>
    <row r="839" ht="25" customHeight="1" spans="1:6">
      <c r="A839" s="5" t="str">
        <f>"91682026051913202237699"</f>
        <v>91682026051913202237699</v>
      </c>
      <c r="B839" s="5" t="s">
        <v>746</v>
      </c>
      <c r="C839" s="5" t="s">
        <v>747</v>
      </c>
      <c r="D839" s="5" t="s">
        <v>858</v>
      </c>
      <c r="E839" s="5" t="s">
        <v>13</v>
      </c>
      <c r="F839" s="6"/>
    </row>
    <row r="840" ht="25" customHeight="1" spans="1:6">
      <c r="A840" s="5" t="str">
        <f>"91682026052422274850899"</f>
        <v>91682026052422274850899</v>
      </c>
      <c r="B840" s="5" t="s">
        <v>746</v>
      </c>
      <c r="C840" s="5" t="s">
        <v>747</v>
      </c>
      <c r="D840" s="5" t="s">
        <v>859</v>
      </c>
      <c r="E840" s="5" t="s">
        <v>13</v>
      </c>
      <c r="F840" s="6"/>
    </row>
    <row r="841" ht="25" customHeight="1" spans="1:6">
      <c r="A841" s="5" t="str">
        <f>"91682026052423250750954"</f>
        <v>91682026052423250750954</v>
      </c>
      <c r="B841" s="5" t="s">
        <v>746</v>
      </c>
      <c r="C841" s="5" t="s">
        <v>747</v>
      </c>
      <c r="D841" s="5" t="s">
        <v>860</v>
      </c>
      <c r="E841" s="5" t="s">
        <v>13</v>
      </c>
      <c r="F841" s="6"/>
    </row>
    <row r="842" ht="25" customHeight="1" spans="1:6">
      <c r="A842" s="5" t="str">
        <f>"91682026052501043650990"</f>
        <v>91682026052501043650990</v>
      </c>
      <c r="B842" s="5" t="s">
        <v>746</v>
      </c>
      <c r="C842" s="5" t="s">
        <v>747</v>
      </c>
      <c r="D842" s="5" t="s">
        <v>861</v>
      </c>
      <c r="E842" s="5" t="s">
        <v>13</v>
      </c>
      <c r="F842" s="6"/>
    </row>
    <row r="843" ht="25" customHeight="1" spans="1:6">
      <c r="A843" s="5" t="str">
        <f>"91682026052508234551044"</f>
        <v>91682026052508234551044</v>
      </c>
      <c r="B843" s="5" t="s">
        <v>746</v>
      </c>
      <c r="C843" s="5" t="s">
        <v>747</v>
      </c>
      <c r="D843" s="5" t="s">
        <v>862</v>
      </c>
      <c r="E843" s="5" t="s">
        <v>13</v>
      </c>
      <c r="F843" s="6"/>
    </row>
    <row r="844" ht="25" customHeight="1" spans="1:6">
      <c r="A844" s="5" t="str">
        <f>"91682026052422262950897"</f>
        <v>91682026052422262950897</v>
      </c>
      <c r="B844" s="5" t="s">
        <v>746</v>
      </c>
      <c r="C844" s="5" t="s">
        <v>747</v>
      </c>
      <c r="D844" s="5" t="s">
        <v>863</v>
      </c>
      <c r="E844" s="5" t="s">
        <v>13</v>
      </c>
      <c r="F844" s="6"/>
    </row>
    <row r="845" ht="25" customHeight="1" spans="1:6">
      <c r="A845" s="5" t="str">
        <f>"91682026052508073951028"</f>
        <v>91682026052508073951028</v>
      </c>
      <c r="B845" s="5" t="s">
        <v>746</v>
      </c>
      <c r="C845" s="5" t="s">
        <v>747</v>
      </c>
      <c r="D845" s="5" t="s">
        <v>864</v>
      </c>
      <c r="E845" s="5" t="s">
        <v>13</v>
      </c>
      <c r="F845" s="6"/>
    </row>
    <row r="846" ht="25" customHeight="1" spans="1:6">
      <c r="A846" s="5" t="str">
        <f>"91682026052421221750844"</f>
        <v>91682026052421221750844</v>
      </c>
      <c r="B846" s="5" t="s">
        <v>746</v>
      </c>
      <c r="C846" s="5" t="s">
        <v>747</v>
      </c>
      <c r="D846" s="5" t="s">
        <v>865</v>
      </c>
      <c r="E846" s="5" t="s">
        <v>13</v>
      </c>
      <c r="F846" s="6"/>
    </row>
    <row r="847" ht="25" customHeight="1" spans="1:6">
      <c r="A847" s="5" t="str">
        <f>"91682026052509403351852"</f>
        <v>91682026052509403351852</v>
      </c>
      <c r="B847" s="5" t="s">
        <v>746</v>
      </c>
      <c r="C847" s="5" t="s">
        <v>747</v>
      </c>
      <c r="D847" s="5" t="s">
        <v>866</v>
      </c>
      <c r="E847" s="5" t="s">
        <v>13</v>
      </c>
      <c r="F847" s="6"/>
    </row>
    <row r="848" ht="25" customHeight="1" spans="1:6">
      <c r="A848" s="5" t="str">
        <f>"91682026052510081352245"</f>
        <v>91682026052510081352245</v>
      </c>
      <c r="B848" s="5" t="s">
        <v>746</v>
      </c>
      <c r="C848" s="5" t="s">
        <v>747</v>
      </c>
      <c r="D848" s="5" t="s">
        <v>867</v>
      </c>
      <c r="E848" s="5" t="s">
        <v>13</v>
      </c>
      <c r="F848" s="6"/>
    </row>
    <row r="849" ht="25" customHeight="1" spans="1:6">
      <c r="A849" s="5" t="str">
        <f>"91682026052510054052218"</f>
        <v>91682026052510054052218</v>
      </c>
      <c r="B849" s="5" t="s">
        <v>746</v>
      </c>
      <c r="C849" s="5" t="s">
        <v>747</v>
      </c>
      <c r="D849" s="5" t="s">
        <v>868</v>
      </c>
      <c r="E849" s="5" t="s">
        <v>13</v>
      </c>
      <c r="F849" s="6"/>
    </row>
    <row r="850" ht="25" customHeight="1" spans="1:6">
      <c r="A850" s="5" t="str">
        <f>"91682026052510391452593"</f>
        <v>91682026052510391452593</v>
      </c>
      <c r="B850" s="5" t="s">
        <v>746</v>
      </c>
      <c r="C850" s="5" t="s">
        <v>747</v>
      </c>
      <c r="D850" s="5" t="s">
        <v>869</v>
      </c>
      <c r="E850" s="5" t="s">
        <v>11</v>
      </c>
      <c r="F850" s="6"/>
    </row>
    <row r="851" ht="25" customHeight="1" spans="1:6">
      <c r="A851" s="5" t="str">
        <f>"91682026052509252251639"</f>
        <v>91682026052509252251639</v>
      </c>
      <c r="B851" s="5" t="s">
        <v>746</v>
      </c>
      <c r="C851" s="5" t="s">
        <v>747</v>
      </c>
      <c r="D851" s="5" t="s">
        <v>870</v>
      </c>
      <c r="E851" s="5" t="s">
        <v>13</v>
      </c>
      <c r="F851" s="6"/>
    </row>
  </sheetData>
  <mergeCells count="1">
    <mergeCell ref="A2:F2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叨叨叨叨</cp:lastModifiedBy>
  <dcterms:created xsi:type="dcterms:W3CDTF">2026-05-26T08:17:00Z</dcterms:created>
  <dcterms:modified xsi:type="dcterms:W3CDTF">2026-05-26T09:37:07Z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DF350B23BBC1436E9B317E34A6480D0C_13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